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C20210305\Desktop\未修分析\18\"/>
    </mc:Choice>
  </mc:AlternateContent>
  <bookViews>
    <workbookView xWindow="240" yWindow="96" windowWidth="12120" windowHeight="8388"/>
  </bookViews>
  <sheets>
    <sheet name="三菜" sheetId="2" r:id="rId1"/>
    <sheet name="橫式(南投)(百分比)" sheetId="8" r:id="rId2"/>
    <sheet name="橫式(南投個重)(百分比)" sheetId="7" r:id="rId3"/>
    <sheet name="意見表" sheetId="3" r:id="rId4"/>
  </sheets>
  <definedNames>
    <definedName name="_xlnm.Print_Area" localSheetId="2">'橫式(南投個重)(百分比)'!$A$1:$AE$55</definedName>
  </definedNames>
  <calcPr calcId="162913"/>
</workbook>
</file>

<file path=xl/calcChain.xml><?xml version="1.0" encoding="utf-8"?>
<calcChain xmlns="http://schemas.openxmlformats.org/spreadsheetml/2006/main">
  <c r="AB45" i="2" l="1"/>
  <c r="AB44" i="2"/>
  <c r="AB43" i="2"/>
  <c r="AB42" i="2"/>
  <c r="AB41" i="2"/>
  <c r="AB40" i="2"/>
  <c r="AB36" i="2"/>
  <c r="AB35" i="2"/>
  <c r="AB34" i="2"/>
  <c r="AB33" i="2"/>
  <c r="AB32" i="2"/>
  <c r="AB31" i="2"/>
  <c r="AB27" i="2"/>
  <c r="AB26" i="2"/>
  <c r="AB25" i="2"/>
  <c r="AB24" i="2"/>
  <c r="AB23" i="2"/>
  <c r="AB22" i="2"/>
  <c r="AB9" i="2"/>
  <c r="AB8" i="2"/>
  <c r="AB7" i="2"/>
  <c r="AB6" i="2"/>
  <c r="AB5" i="2"/>
  <c r="AB4" i="2"/>
  <c r="AB18" i="2"/>
  <c r="AB17" i="2"/>
  <c r="AB16" i="2"/>
  <c r="AB15" i="2"/>
  <c r="AB14" i="2"/>
  <c r="AB13" i="2"/>
  <c r="AD46" i="2" l="1"/>
  <c r="AD28" i="2"/>
  <c r="AG28" i="2"/>
  <c r="Z30" i="2"/>
  <c r="AG10" i="2"/>
  <c r="Z12" i="2"/>
  <c r="AG37" i="2"/>
  <c r="Z39" i="2"/>
  <c r="AG19" i="2"/>
  <c r="Z21" i="2"/>
  <c r="AG46" i="2"/>
  <c r="Z48" i="2"/>
  <c r="AE46" i="2"/>
  <c r="AC46" i="2"/>
  <c r="AD37" i="2"/>
  <c r="AE37" i="2"/>
  <c r="AC37" i="2"/>
  <c r="AE28" i="2"/>
  <c r="AC28" i="2"/>
  <c r="AE10" i="2"/>
  <c r="AD10" i="2"/>
  <c r="AC10" i="2"/>
  <c r="AD19" i="2"/>
  <c r="AE19" i="2"/>
  <c r="AC19" i="2"/>
  <c r="AF28" i="2" l="1"/>
  <c r="AF30" i="2" s="1"/>
  <c r="AF19" i="2"/>
  <c r="AF21" i="2" s="1"/>
  <c r="AF37" i="2"/>
  <c r="AF39" i="2" s="1"/>
  <c r="AF10" i="2"/>
  <c r="AG12" i="2" s="1"/>
  <c r="AF46" i="2"/>
  <c r="AF48" i="2" s="1"/>
  <c r="A56" i="7"/>
  <c r="A50" i="8"/>
  <c r="AE48" i="2" l="1"/>
  <c r="AE45" i="7" s="1"/>
  <c r="AE21" i="2"/>
  <c r="M45" i="7" s="1"/>
  <c r="AG21" i="2"/>
  <c r="Y46" i="7"/>
  <c r="G44" i="7"/>
  <c r="M46" i="7"/>
  <c r="AE46" i="7"/>
  <c r="AG39" i="2"/>
  <c r="S46" i="7"/>
  <c r="AF12" i="2"/>
  <c r="AG30" i="2"/>
  <c r="AE12" i="2"/>
  <c r="AE39" i="2"/>
  <c r="AE30" i="2"/>
  <c r="AG48" i="2"/>
  <c r="AH37" i="8"/>
  <c r="Z37" i="8"/>
  <c r="R37" i="8"/>
  <c r="J37" i="8"/>
  <c r="A37" i="8"/>
  <c r="AO36" i="8"/>
  <c r="AN36" i="8"/>
  <c r="AM36" i="8"/>
  <c r="AI36" i="8"/>
  <c r="AG36" i="8"/>
  <c r="AF36" i="8"/>
  <c r="AE36" i="8"/>
  <c r="AA36" i="8"/>
  <c r="Y36" i="8"/>
  <c r="X36" i="8"/>
  <c r="W36" i="8"/>
  <c r="S36" i="8"/>
  <c r="Q36" i="8"/>
  <c r="P36" i="8"/>
  <c r="O36" i="8"/>
  <c r="K36" i="8"/>
  <c r="I36" i="8"/>
  <c r="H36" i="8"/>
  <c r="G36" i="8"/>
  <c r="C36" i="8"/>
  <c r="AO35" i="8"/>
  <c r="AN35" i="8"/>
  <c r="AM35" i="8"/>
  <c r="AI35" i="8"/>
  <c r="AG35" i="8"/>
  <c r="AF35" i="8"/>
  <c r="AE35" i="8"/>
  <c r="AA35" i="8"/>
  <c r="Y35" i="8"/>
  <c r="X35" i="8"/>
  <c r="W35" i="8"/>
  <c r="S35" i="8"/>
  <c r="Q35" i="8"/>
  <c r="P35" i="8"/>
  <c r="O35" i="8"/>
  <c r="K35" i="8"/>
  <c r="I35" i="8"/>
  <c r="H35" i="8"/>
  <c r="G35" i="8"/>
  <c r="C35" i="8"/>
  <c r="AO34" i="8"/>
  <c r="AN34" i="8"/>
  <c r="AM34" i="8"/>
  <c r="AI34" i="8"/>
  <c r="AG34" i="8"/>
  <c r="AF34" i="8"/>
  <c r="AE34" i="8"/>
  <c r="AA34" i="8"/>
  <c r="Y34" i="8"/>
  <c r="X34" i="8"/>
  <c r="W34" i="8"/>
  <c r="S34" i="8"/>
  <c r="Q34" i="8"/>
  <c r="P34" i="8"/>
  <c r="O34" i="8"/>
  <c r="K34" i="8"/>
  <c r="I34" i="8"/>
  <c r="H34" i="8"/>
  <c r="G34" i="8"/>
  <c r="C34" i="8"/>
  <c r="AO33" i="8"/>
  <c r="AN33" i="8"/>
  <c r="AM33" i="8"/>
  <c r="AI33" i="8"/>
  <c r="AG33" i="8"/>
  <c r="AF33" i="8"/>
  <c r="AE33" i="8"/>
  <c r="AA33" i="8"/>
  <c r="Y33" i="8"/>
  <c r="X33" i="8"/>
  <c r="W33" i="8"/>
  <c r="S33" i="8"/>
  <c r="Q33" i="8"/>
  <c r="P33" i="8"/>
  <c r="O33" i="8"/>
  <c r="K33" i="8"/>
  <c r="I33" i="8"/>
  <c r="H33" i="8"/>
  <c r="G33" i="8"/>
  <c r="C33" i="8"/>
  <c r="AO32" i="8"/>
  <c r="AN32" i="8"/>
  <c r="AM32" i="8"/>
  <c r="AI32" i="8"/>
  <c r="AG32" i="8"/>
  <c r="AF32" i="8"/>
  <c r="AE32" i="8"/>
  <c r="AA32" i="8"/>
  <c r="Y32" i="8"/>
  <c r="X32" i="8"/>
  <c r="W32" i="8"/>
  <c r="S32" i="8"/>
  <c r="Q32" i="8"/>
  <c r="P32" i="8"/>
  <c r="O32" i="8"/>
  <c r="K32" i="8"/>
  <c r="I32" i="8"/>
  <c r="H32" i="8"/>
  <c r="G32" i="8"/>
  <c r="C32" i="8"/>
  <c r="AO31" i="8"/>
  <c r="AN31" i="8"/>
  <c r="AM31" i="8"/>
  <c r="AI31" i="8"/>
  <c r="AG31" i="8"/>
  <c r="AF31" i="8"/>
  <c r="AE31" i="8"/>
  <c r="AA31" i="8"/>
  <c r="Y31" i="8"/>
  <c r="X31" i="8"/>
  <c r="W31" i="8"/>
  <c r="S31" i="8"/>
  <c r="Q31" i="8"/>
  <c r="P31" i="8"/>
  <c r="O31" i="8"/>
  <c r="K31" i="8"/>
  <c r="I31" i="8"/>
  <c r="H31" i="8"/>
  <c r="G31" i="8"/>
  <c r="C31" i="8"/>
  <c r="AO30" i="8"/>
  <c r="AN30" i="8"/>
  <c r="AM30" i="8"/>
  <c r="AI30" i="8"/>
  <c r="AH30" i="8"/>
  <c r="AG30" i="8"/>
  <c r="AF30" i="8"/>
  <c r="AE30" i="8"/>
  <c r="AA30" i="8"/>
  <c r="Z30" i="8"/>
  <c r="Y30" i="8"/>
  <c r="X30" i="8"/>
  <c r="W30" i="8"/>
  <c r="S30" i="8"/>
  <c r="R30" i="8"/>
  <c r="Q30" i="8"/>
  <c r="P30" i="8"/>
  <c r="O30" i="8"/>
  <c r="K30" i="8"/>
  <c r="J30" i="8"/>
  <c r="I30" i="8"/>
  <c r="H30" i="8"/>
  <c r="G30" i="8"/>
  <c r="C30" i="8"/>
  <c r="B30" i="8"/>
  <c r="AO29" i="8"/>
  <c r="AN29" i="8"/>
  <c r="AM29" i="8"/>
  <c r="AI29" i="8"/>
  <c r="AG29" i="8"/>
  <c r="AF29" i="8"/>
  <c r="AE29" i="8"/>
  <c r="AA29" i="8"/>
  <c r="Y29" i="8"/>
  <c r="X29" i="8"/>
  <c r="W29" i="8"/>
  <c r="S29" i="8"/>
  <c r="Q29" i="8"/>
  <c r="P29" i="8"/>
  <c r="O29" i="8"/>
  <c r="K29" i="8"/>
  <c r="I29" i="8"/>
  <c r="H29" i="8"/>
  <c r="G29" i="8"/>
  <c r="C29" i="8"/>
  <c r="AO28" i="8"/>
  <c r="AN28" i="8"/>
  <c r="AM28" i="8"/>
  <c r="AI28" i="8"/>
  <c r="AG28" i="8"/>
  <c r="AF28" i="8"/>
  <c r="AE28" i="8"/>
  <c r="AA28" i="8"/>
  <c r="Y28" i="8"/>
  <c r="X28" i="8"/>
  <c r="W28" i="8"/>
  <c r="S28" i="8"/>
  <c r="Q28" i="8"/>
  <c r="P28" i="8"/>
  <c r="O28" i="8"/>
  <c r="K28" i="8"/>
  <c r="I28" i="8"/>
  <c r="H28" i="8"/>
  <c r="G28" i="8"/>
  <c r="C28" i="8"/>
  <c r="AO27" i="8"/>
  <c r="AN27" i="8"/>
  <c r="AM27" i="8"/>
  <c r="AI27" i="8"/>
  <c r="AG27" i="8"/>
  <c r="AF27" i="8"/>
  <c r="AE27" i="8"/>
  <c r="AA27" i="8"/>
  <c r="Y27" i="8"/>
  <c r="X27" i="8"/>
  <c r="W27" i="8"/>
  <c r="S27" i="8"/>
  <c r="Q27" i="8"/>
  <c r="P27" i="8"/>
  <c r="O27" i="8"/>
  <c r="K27" i="8"/>
  <c r="I27" i="8"/>
  <c r="H27" i="8"/>
  <c r="G27" i="8"/>
  <c r="C27" i="8"/>
  <c r="AO26" i="8"/>
  <c r="AN26" i="8"/>
  <c r="AM26" i="8"/>
  <c r="AI26" i="8"/>
  <c r="AG26" i="8"/>
  <c r="AF26" i="8"/>
  <c r="AE26" i="8"/>
  <c r="AA26" i="8"/>
  <c r="Y26" i="8"/>
  <c r="X26" i="8"/>
  <c r="W26" i="8"/>
  <c r="S26" i="8"/>
  <c r="Q26" i="8"/>
  <c r="P26" i="8"/>
  <c r="O26" i="8"/>
  <c r="K26" i="8"/>
  <c r="I26" i="8"/>
  <c r="H26" i="8"/>
  <c r="G26" i="8"/>
  <c r="C26" i="8"/>
  <c r="AO25" i="8"/>
  <c r="AN25" i="8"/>
  <c r="AM25" i="8"/>
  <c r="AI25" i="8"/>
  <c r="AG25" i="8"/>
  <c r="AF25" i="8"/>
  <c r="AE25" i="8"/>
  <c r="AA25" i="8"/>
  <c r="Y25" i="8"/>
  <c r="X25" i="8"/>
  <c r="W25" i="8"/>
  <c r="S25" i="8"/>
  <c r="Q25" i="8"/>
  <c r="P25" i="8"/>
  <c r="O25" i="8"/>
  <c r="K25" i="8"/>
  <c r="I25" i="8"/>
  <c r="H25" i="8"/>
  <c r="G25" i="8"/>
  <c r="C25" i="8"/>
  <c r="AO24" i="8"/>
  <c r="AN24" i="8"/>
  <c r="AM24" i="8"/>
  <c r="AI24" i="8"/>
  <c r="AG24" i="8"/>
  <c r="AF24" i="8"/>
  <c r="AE24" i="8"/>
  <c r="AA24" i="8"/>
  <c r="Y24" i="8"/>
  <c r="X24" i="8"/>
  <c r="W24" i="8"/>
  <c r="S24" i="8"/>
  <c r="Q24" i="8"/>
  <c r="P24" i="8"/>
  <c r="O24" i="8"/>
  <c r="K24" i="8"/>
  <c r="I24" i="8"/>
  <c r="H24" i="8"/>
  <c r="G24" i="8"/>
  <c r="C24" i="8"/>
  <c r="AO23" i="8"/>
  <c r="AN23" i="8"/>
  <c r="AM23" i="8"/>
  <c r="AI23" i="8"/>
  <c r="AG23" i="8"/>
  <c r="AF23" i="8"/>
  <c r="AE23" i="8"/>
  <c r="AA23" i="8"/>
  <c r="Y23" i="8"/>
  <c r="X23" i="8"/>
  <c r="W23" i="8"/>
  <c r="S23" i="8"/>
  <c r="Q23" i="8"/>
  <c r="P23" i="8"/>
  <c r="O23" i="8"/>
  <c r="K23" i="8"/>
  <c r="I23" i="8"/>
  <c r="H23" i="8"/>
  <c r="G23" i="8"/>
  <c r="C23" i="8"/>
  <c r="AO22" i="8"/>
  <c r="AN22" i="8"/>
  <c r="AM22" i="8"/>
  <c r="AI22" i="8"/>
  <c r="AH22" i="8"/>
  <c r="AG22" i="8"/>
  <c r="AF22" i="8"/>
  <c r="AE22" i="8"/>
  <c r="AA22" i="8"/>
  <c r="Z22" i="8"/>
  <c r="Y22" i="8"/>
  <c r="X22" i="8"/>
  <c r="W22" i="8"/>
  <c r="S22" i="8"/>
  <c r="R22" i="8"/>
  <c r="Q22" i="8"/>
  <c r="P22" i="8"/>
  <c r="O22" i="8"/>
  <c r="K22" i="8"/>
  <c r="J22" i="8"/>
  <c r="I22" i="8"/>
  <c r="H22" i="8"/>
  <c r="G22" i="8"/>
  <c r="C22" i="8"/>
  <c r="B22" i="8"/>
  <c r="AO21" i="8"/>
  <c r="AN21" i="8"/>
  <c r="AM21" i="8"/>
  <c r="AI21" i="8"/>
  <c r="AG21" i="8"/>
  <c r="AF21" i="8"/>
  <c r="AE21" i="8"/>
  <c r="AA21" i="8"/>
  <c r="Y21" i="8"/>
  <c r="X21" i="8"/>
  <c r="W21" i="8"/>
  <c r="S21" i="8"/>
  <c r="Q21" i="8"/>
  <c r="P21" i="8"/>
  <c r="O21" i="8"/>
  <c r="K21" i="8"/>
  <c r="I21" i="8"/>
  <c r="H21" i="8"/>
  <c r="G21" i="8"/>
  <c r="C21" i="8"/>
  <c r="AO20" i="8"/>
  <c r="AN20" i="8"/>
  <c r="AM20" i="8"/>
  <c r="AI20" i="8"/>
  <c r="AG20" i="8"/>
  <c r="AF20" i="8"/>
  <c r="AE20" i="8"/>
  <c r="AA20" i="8"/>
  <c r="Y20" i="8"/>
  <c r="X20" i="8"/>
  <c r="W20" i="8"/>
  <c r="S20" i="8"/>
  <c r="Q20" i="8"/>
  <c r="P20" i="8"/>
  <c r="O20" i="8"/>
  <c r="K20" i="8"/>
  <c r="I20" i="8"/>
  <c r="H20" i="8"/>
  <c r="G20" i="8"/>
  <c r="C20" i="8"/>
  <c r="AO19" i="8"/>
  <c r="AN19" i="8"/>
  <c r="AM19" i="8"/>
  <c r="AI19" i="8"/>
  <c r="AG19" i="8"/>
  <c r="AF19" i="8"/>
  <c r="AE19" i="8"/>
  <c r="AA19" i="8"/>
  <c r="Y19" i="8"/>
  <c r="X19" i="8"/>
  <c r="W19" i="8"/>
  <c r="S19" i="8"/>
  <c r="Q19" i="8"/>
  <c r="P19" i="8"/>
  <c r="O19" i="8"/>
  <c r="K19" i="8"/>
  <c r="I19" i="8"/>
  <c r="H19" i="8"/>
  <c r="G19" i="8"/>
  <c r="C19" i="8"/>
  <c r="AO18" i="8"/>
  <c r="AN18" i="8"/>
  <c r="AM18" i="8"/>
  <c r="AI18" i="8"/>
  <c r="AG18" i="8"/>
  <c r="AF18" i="8"/>
  <c r="AE18" i="8"/>
  <c r="AA18" i="8"/>
  <c r="Y18" i="8"/>
  <c r="X18" i="8"/>
  <c r="W18" i="8"/>
  <c r="S18" i="8"/>
  <c r="Q18" i="8"/>
  <c r="P18" i="8"/>
  <c r="O18" i="8"/>
  <c r="K18" i="8"/>
  <c r="I18" i="8"/>
  <c r="H18" i="8"/>
  <c r="G18" i="8"/>
  <c r="C18" i="8"/>
  <c r="AO17" i="8"/>
  <c r="AN17" i="8"/>
  <c r="AM17" i="8"/>
  <c r="AI17" i="8"/>
  <c r="AG17" i="8"/>
  <c r="AF17" i="8"/>
  <c r="AE17" i="8"/>
  <c r="AA17" i="8"/>
  <c r="Y17" i="8"/>
  <c r="X17" i="8"/>
  <c r="W17" i="8"/>
  <c r="S17" i="8"/>
  <c r="Q17" i="8"/>
  <c r="P17" i="8"/>
  <c r="O17" i="8"/>
  <c r="K17" i="8"/>
  <c r="I17" i="8"/>
  <c r="H17" i="8"/>
  <c r="G17" i="8"/>
  <c r="C17" i="8"/>
  <c r="AO16" i="8"/>
  <c r="AN16" i="8"/>
  <c r="AM16" i="8"/>
  <c r="AI16" i="8"/>
  <c r="AG16" i="8"/>
  <c r="AF16" i="8"/>
  <c r="AE16" i="8"/>
  <c r="AA16" i="8"/>
  <c r="Y16" i="8"/>
  <c r="X16" i="8"/>
  <c r="W16" i="8"/>
  <c r="S16" i="8"/>
  <c r="Q16" i="8"/>
  <c r="P16" i="8"/>
  <c r="O16" i="8"/>
  <c r="K16" i="8"/>
  <c r="I16" i="8"/>
  <c r="H16" i="8"/>
  <c r="G16" i="8"/>
  <c r="C16" i="8"/>
  <c r="AO15" i="8"/>
  <c r="AN15" i="8"/>
  <c r="AM15" i="8"/>
  <c r="AI15" i="8"/>
  <c r="AG15" i="8"/>
  <c r="AF15" i="8"/>
  <c r="AE15" i="8"/>
  <c r="AA15" i="8"/>
  <c r="Y15" i="8"/>
  <c r="X15" i="8"/>
  <c r="W15" i="8"/>
  <c r="S15" i="8"/>
  <c r="Q15" i="8"/>
  <c r="P15" i="8"/>
  <c r="O15" i="8"/>
  <c r="K15" i="8"/>
  <c r="I15" i="8"/>
  <c r="H15" i="8"/>
  <c r="G15" i="8"/>
  <c r="C15" i="8"/>
  <c r="AO14" i="8"/>
  <c r="AN14" i="8"/>
  <c r="AM14" i="8"/>
  <c r="AI14" i="8"/>
  <c r="AH14" i="8"/>
  <c r="AG14" i="8"/>
  <c r="AF14" i="8"/>
  <c r="AE14" i="8"/>
  <c r="AA14" i="8"/>
  <c r="Z14" i="8"/>
  <c r="Y14" i="8"/>
  <c r="X14" i="8"/>
  <c r="W14" i="8"/>
  <c r="S14" i="8"/>
  <c r="R14" i="8"/>
  <c r="Q14" i="8"/>
  <c r="P14" i="8"/>
  <c r="O14" i="8"/>
  <c r="K14" i="8"/>
  <c r="J14" i="8"/>
  <c r="I14" i="8"/>
  <c r="H14" i="8"/>
  <c r="G14" i="8"/>
  <c r="C14" i="8"/>
  <c r="B14" i="8"/>
  <c r="AO13" i="8"/>
  <c r="AN13" i="8"/>
  <c r="AM13" i="8"/>
  <c r="AI13" i="8"/>
  <c r="AG13" i="8"/>
  <c r="AF13" i="8"/>
  <c r="AE13" i="8"/>
  <c r="AA13" i="8"/>
  <c r="Y13" i="8"/>
  <c r="X13" i="8"/>
  <c r="W13" i="8"/>
  <c r="Q13" i="8"/>
  <c r="P13" i="8"/>
  <c r="O13" i="8"/>
  <c r="K13" i="8"/>
  <c r="I13" i="8"/>
  <c r="H13" i="8"/>
  <c r="G13" i="8"/>
  <c r="C13" i="8"/>
  <c r="AO12" i="8"/>
  <c r="AN12" i="8"/>
  <c r="AM12" i="8"/>
  <c r="AI12" i="8"/>
  <c r="AG12" i="8"/>
  <c r="AF12" i="8"/>
  <c r="AE12" i="8"/>
  <c r="AA12" i="8"/>
  <c r="Y12" i="8"/>
  <c r="X12" i="8"/>
  <c r="W12" i="8"/>
  <c r="S12" i="8"/>
  <c r="Q12" i="8"/>
  <c r="P12" i="8"/>
  <c r="O12" i="8"/>
  <c r="K12" i="8"/>
  <c r="I12" i="8"/>
  <c r="H12" i="8"/>
  <c r="G12" i="8"/>
  <c r="C12" i="8"/>
  <c r="AO11" i="8"/>
  <c r="AN11" i="8"/>
  <c r="AM11" i="8"/>
  <c r="AI11" i="8"/>
  <c r="AG11" i="8"/>
  <c r="AF11" i="8"/>
  <c r="AE11" i="8"/>
  <c r="AA11" i="8"/>
  <c r="Y11" i="8"/>
  <c r="X11" i="8"/>
  <c r="W11" i="8"/>
  <c r="S11" i="8"/>
  <c r="Q11" i="8"/>
  <c r="P11" i="8"/>
  <c r="O11" i="8"/>
  <c r="K11" i="8"/>
  <c r="I11" i="8"/>
  <c r="H11" i="8"/>
  <c r="G11" i="8"/>
  <c r="C11" i="8"/>
  <c r="AO10" i="8"/>
  <c r="AN10" i="8"/>
  <c r="AM10" i="8"/>
  <c r="AI10" i="8"/>
  <c r="AG10" i="8"/>
  <c r="AF10" i="8"/>
  <c r="AE10" i="8"/>
  <c r="AA10" i="8"/>
  <c r="Y10" i="8"/>
  <c r="X10" i="8"/>
  <c r="W10" i="8"/>
  <c r="S10" i="8"/>
  <c r="Q10" i="8"/>
  <c r="P10" i="8"/>
  <c r="O10" i="8"/>
  <c r="K10" i="8"/>
  <c r="I10" i="8"/>
  <c r="H10" i="8"/>
  <c r="G10" i="8"/>
  <c r="C10" i="8"/>
  <c r="AO9" i="8"/>
  <c r="AN9" i="8"/>
  <c r="AM9" i="8"/>
  <c r="AI9" i="8"/>
  <c r="AG9" i="8"/>
  <c r="AF9" i="8"/>
  <c r="AE9" i="8"/>
  <c r="AA9" i="8"/>
  <c r="Y9" i="8"/>
  <c r="X9" i="8"/>
  <c r="W9" i="8"/>
  <c r="S9" i="8"/>
  <c r="Q9" i="8"/>
  <c r="P9" i="8"/>
  <c r="O9" i="8"/>
  <c r="K9" i="8"/>
  <c r="I9" i="8"/>
  <c r="H9" i="8"/>
  <c r="G9" i="8"/>
  <c r="C9" i="8"/>
  <c r="AO8" i="8"/>
  <c r="AN8" i="8"/>
  <c r="AM8" i="8"/>
  <c r="AI8" i="8"/>
  <c r="AG8" i="8"/>
  <c r="AF8" i="8"/>
  <c r="AE8" i="8"/>
  <c r="AA8" i="8"/>
  <c r="Y8" i="8"/>
  <c r="X8" i="8"/>
  <c r="W8" i="8"/>
  <c r="S8" i="8"/>
  <c r="Q8" i="8"/>
  <c r="P8" i="8"/>
  <c r="O8" i="8"/>
  <c r="K8" i="8"/>
  <c r="I8" i="8"/>
  <c r="H8" i="8"/>
  <c r="G8" i="8"/>
  <c r="C8" i="8"/>
  <c r="AO7" i="8"/>
  <c r="AN7" i="8"/>
  <c r="AM7" i="8"/>
  <c r="AI7" i="8"/>
  <c r="AG7" i="8"/>
  <c r="AF7" i="8"/>
  <c r="AE7" i="8"/>
  <c r="AA7" i="8"/>
  <c r="Y7" i="8"/>
  <c r="X7" i="8"/>
  <c r="W7" i="8"/>
  <c r="S7" i="8"/>
  <c r="Q7" i="8"/>
  <c r="P7" i="8"/>
  <c r="O7" i="8"/>
  <c r="K7" i="8"/>
  <c r="I7" i="8"/>
  <c r="H7" i="8"/>
  <c r="G7" i="8"/>
  <c r="C7" i="8"/>
  <c r="AO6" i="8"/>
  <c r="AN6" i="8"/>
  <c r="AM6" i="8"/>
  <c r="AI6" i="8"/>
  <c r="AH6" i="8"/>
  <c r="AG6" i="8"/>
  <c r="AF6" i="8"/>
  <c r="AE6" i="8"/>
  <c r="AA6" i="8"/>
  <c r="Z6" i="8"/>
  <c r="Y6" i="8"/>
  <c r="X6" i="8"/>
  <c r="W6" i="8"/>
  <c r="S6" i="8"/>
  <c r="R6" i="8"/>
  <c r="Q6" i="8"/>
  <c r="P6" i="8"/>
  <c r="O6" i="8"/>
  <c r="K6" i="8"/>
  <c r="J6" i="8"/>
  <c r="I6" i="8"/>
  <c r="H6" i="8"/>
  <c r="G6" i="8"/>
  <c r="C6" i="8"/>
  <c r="B6" i="8"/>
  <c r="AI4" i="8"/>
  <c r="AA4" i="8"/>
  <c r="S4" i="8"/>
  <c r="K4" i="8"/>
  <c r="C4" i="8"/>
  <c r="AI3" i="8"/>
  <c r="AA3" i="8"/>
  <c r="S3" i="8"/>
  <c r="K3" i="8"/>
  <c r="C3" i="8"/>
  <c r="AM2" i="8"/>
  <c r="AK2" i="8"/>
  <c r="AI2" i="8"/>
  <c r="AE2" i="8"/>
  <c r="AC2" i="8"/>
  <c r="AA2" i="8"/>
  <c r="W2" i="8"/>
  <c r="U2" i="8"/>
  <c r="S2" i="8"/>
  <c r="O2" i="8"/>
  <c r="M2" i="8"/>
  <c r="K2" i="8"/>
  <c r="G2" i="8"/>
  <c r="E2" i="8"/>
  <c r="C2" i="8"/>
  <c r="AE1" i="8"/>
  <c r="A1" i="8"/>
  <c r="AF20" i="2" l="1"/>
  <c r="M44" i="7"/>
  <c r="Y44" i="7"/>
  <c r="G45" i="7"/>
  <c r="AF11" i="2"/>
  <c r="G46" i="7"/>
  <c r="S44" i="7"/>
  <c r="AF29" i="2"/>
  <c r="AE44" i="7"/>
  <c r="Y45" i="7"/>
  <c r="AF38" i="2"/>
  <c r="S45" i="7"/>
  <c r="AF47" i="2"/>
  <c r="AE52" i="7"/>
  <c r="AE49" i="7"/>
  <c r="AE50" i="7"/>
  <c r="AE51" i="7"/>
  <c r="AE48" i="7"/>
  <c r="Z52" i="7"/>
  <c r="Z49" i="7"/>
  <c r="Z50" i="7"/>
  <c r="Z51" i="7"/>
  <c r="Z48" i="7"/>
  <c r="Z47" i="7"/>
  <c r="Y52" i="7"/>
  <c r="Y49" i="7"/>
  <c r="Y50" i="7"/>
  <c r="Y51" i="7"/>
  <c r="T52" i="7"/>
  <c r="T49" i="7"/>
  <c r="T50" i="7"/>
  <c r="T51" i="7"/>
  <c r="Y48" i="7"/>
  <c r="T48" i="7"/>
  <c r="T47" i="7"/>
  <c r="S52" i="7"/>
  <c r="S49" i="7"/>
  <c r="S50" i="7"/>
  <c r="S51" i="7"/>
  <c r="S48" i="7"/>
  <c r="N52" i="7"/>
  <c r="N49" i="7"/>
  <c r="N50" i="7"/>
  <c r="N51" i="7"/>
  <c r="N48" i="7"/>
  <c r="N47" i="7"/>
  <c r="M52" i="7"/>
  <c r="M49" i="7"/>
  <c r="M50" i="7"/>
  <c r="M51" i="7"/>
  <c r="M48" i="7"/>
  <c r="H52" i="7"/>
  <c r="H49" i="7"/>
  <c r="H50" i="7"/>
  <c r="H51" i="7"/>
  <c r="H48" i="7"/>
  <c r="H47" i="7"/>
  <c r="G52" i="7"/>
  <c r="G49" i="7"/>
  <c r="G50" i="7"/>
  <c r="G51" i="7"/>
  <c r="B52" i="7"/>
  <c r="B49" i="7"/>
  <c r="B50" i="7"/>
  <c r="B51" i="7"/>
  <c r="G48" i="7"/>
  <c r="B48" i="7"/>
  <c r="B47" i="7"/>
  <c r="S53" i="7"/>
  <c r="AE47" i="7"/>
  <c r="Y47" i="7"/>
  <c r="S47" i="7"/>
  <c r="M47" i="7"/>
  <c r="G47" i="7"/>
  <c r="S43" i="7"/>
  <c r="Z42" i="7"/>
  <c r="T42" i="7"/>
  <c r="N42" i="7"/>
  <c r="H42" i="7"/>
  <c r="A42" i="7"/>
  <c r="AE41" i="7"/>
  <c r="AA41" i="7"/>
  <c r="Y41" i="7"/>
  <c r="U41" i="7"/>
  <c r="S41" i="7"/>
  <c r="O41" i="7"/>
  <c r="M41" i="7"/>
  <c r="I41" i="7"/>
  <c r="G41" i="7"/>
  <c r="C41" i="7"/>
  <c r="AE40" i="7"/>
  <c r="AA40" i="7"/>
  <c r="Y40" i="7"/>
  <c r="U40" i="7"/>
  <c r="S40" i="7"/>
  <c r="O40" i="7"/>
  <c r="M40" i="7"/>
  <c r="I40" i="7"/>
  <c r="G40" i="7"/>
  <c r="C40" i="7"/>
  <c r="AE39" i="7"/>
  <c r="AA39" i="7"/>
  <c r="Y39" i="7"/>
  <c r="U39" i="7"/>
  <c r="S39" i="7"/>
  <c r="O39" i="7"/>
  <c r="M39" i="7"/>
  <c r="I39" i="7"/>
  <c r="G39" i="7"/>
  <c r="C39" i="7"/>
  <c r="AE38" i="7"/>
  <c r="AA38" i="7"/>
  <c r="Y38" i="7"/>
  <c r="U38" i="7"/>
  <c r="S38" i="7"/>
  <c r="O38" i="7"/>
  <c r="M38" i="7"/>
  <c r="I38" i="7"/>
  <c r="G38" i="7"/>
  <c r="C38" i="7"/>
  <c r="AE37" i="7"/>
  <c r="AA37" i="7"/>
  <c r="Y37" i="7"/>
  <c r="U37" i="7"/>
  <c r="S37" i="7"/>
  <c r="O37" i="7"/>
  <c r="M37" i="7"/>
  <c r="I37" i="7"/>
  <c r="G37" i="7"/>
  <c r="C37" i="7"/>
  <c r="AE36" i="7"/>
  <c r="AA36" i="7"/>
  <c r="Y36" i="7"/>
  <c r="U36" i="7"/>
  <c r="S36" i="7"/>
  <c r="O36" i="7"/>
  <c r="M36" i="7"/>
  <c r="I36" i="7"/>
  <c r="G36" i="7"/>
  <c r="C36" i="7"/>
  <c r="AE35" i="7"/>
  <c r="AA35" i="7"/>
  <c r="Z35" i="7"/>
  <c r="Y35" i="7"/>
  <c r="U35" i="7"/>
  <c r="T35" i="7"/>
  <c r="S35" i="7"/>
  <c r="O35" i="7"/>
  <c r="N35" i="7"/>
  <c r="M35" i="7"/>
  <c r="I35" i="7"/>
  <c r="H35" i="7"/>
  <c r="G35" i="7"/>
  <c r="C35" i="7"/>
  <c r="B35" i="7"/>
  <c r="AE34" i="7"/>
  <c r="AA34" i="7"/>
  <c r="Y34" i="7"/>
  <c r="U34" i="7"/>
  <c r="S34" i="7"/>
  <c r="O34" i="7"/>
  <c r="M34" i="7"/>
  <c r="I34" i="7"/>
  <c r="G34" i="7"/>
  <c r="C34" i="7"/>
  <c r="AE33" i="7"/>
  <c r="AA33" i="7"/>
  <c r="Y33" i="7"/>
  <c r="U33" i="7"/>
  <c r="S33" i="7"/>
  <c r="O33" i="7"/>
  <c r="M33" i="7"/>
  <c r="I33" i="7"/>
  <c r="G33" i="7"/>
  <c r="C33" i="7"/>
  <c r="AE32" i="7"/>
  <c r="AA32" i="7"/>
  <c r="Y32" i="7"/>
  <c r="U32" i="7"/>
  <c r="S32" i="7"/>
  <c r="O32" i="7"/>
  <c r="M32" i="7"/>
  <c r="I32" i="7"/>
  <c r="G32" i="7"/>
  <c r="C32" i="7"/>
  <c r="AE31" i="7"/>
  <c r="AA31" i="7"/>
  <c r="Y31" i="7"/>
  <c r="U31" i="7"/>
  <c r="S31" i="7"/>
  <c r="O31" i="7"/>
  <c r="M31" i="7"/>
  <c r="I31" i="7"/>
  <c r="G31" i="7"/>
  <c r="C31" i="7"/>
  <c r="AE30" i="7"/>
  <c r="AA30" i="7"/>
  <c r="Z30" i="7"/>
  <c r="Y30" i="7"/>
  <c r="U30" i="7"/>
  <c r="T30" i="7"/>
  <c r="S30" i="7"/>
  <c r="O30" i="7"/>
  <c r="N30" i="7"/>
  <c r="M30" i="7"/>
  <c r="I30" i="7"/>
  <c r="H30" i="7"/>
  <c r="G30" i="7"/>
  <c r="C30" i="7"/>
  <c r="B30" i="7"/>
  <c r="AE29" i="7"/>
  <c r="AA29" i="7"/>
  <c r="Y29" i="7"/>
  <c r="U29" i="7"/>
  <c r="S29" i="7"/>
  <c r="O29" i="7"/>
  <c r="M29" i="7"/>
  <c r="I29" i="7"/>
  <c r="G29" i="7"/>
  <c r="C29" i="7"/>
  <c r="AE28" i="7"/>
  <c r="AA28" i="7"/>
  <c r="Y28" i="7"/>
  <c r="U28" i="7"/>
  <c r="S28" i="7"/>
  <c r="O28" i="7"/>
  <c r="M28" i="7"/>
  <c r="I28" i="7"/>
  <c r="G28" i="7"/>
  <c r="C28" i="7"/>
  <c r="AE27" i="7"/>
  <c r="AA27" i="7"/>
  <c r="Y27" i="7"/>
  <c r="U27" i="7"/>
  <c r="S27" i="7"/>
  <c r="O27" i="7"/>
  <c r="M27" i="7"/>
  <c r="I27" i="7"/>
  <c r="G27" i="7"/>
  <c r="C27" i="7"/>
  <c r="AE26" i="7"/>
  <c r="AA26" i="7"/>
  <c r="Y26" i="7"/>
  <c r="U26" i="7"/>
  <c r="S26" i="7"/>
  <c r="O26" i="7"/>
  <c r="M26" i="7"/>
  <c r="I26" i="7"/>
  <c r="G26" i="7"/>
  <c r="C26" i="7"/>
  <c r="AE25" i="7"/>
  <c r="AA25" i="7"/>
  <c r="Y25" i="7"/>
  <c r="U25" i="7"/>
  <c r="S25" i="7"/>
  <c r="O25" i="7"/>
  <c r="M25" i="7"/>
  <c r="I25" i="7"/>
  <c r="G25" i="7"/>
  <c r="C25" i="7"/>
  <c r="AE24" i="7"/>
  <c r="AA24" i="7"/>
  <c r="Y24" i="7"/>
  <c r="U24" i="7"/>
  <c r="S24" i="7"/>
  <c r="O24" i="7"/>
  <c r="M24" i="7"/>
  <c r="I24" i="7"/>
  <c r="G24" i="7"/>
  <c r="C24" i="7"/>
  <c r="AE23" i="7"/>
  <c r="AA23" i="7"/>
  <c r="Y23" i="7"/>
  <c r="U23" i="7"/>
  <c r="S23" i="7"/>
  <c r="O23" i="7"/>
  <c r="M23" i="7"/>
  <c r="I23" i="7"/>
  <c r="G23" i="7"/>
  <c r="C23" i="7"/>
  <c r="AE22" i="7"/>
  <c r="AA22" i="7"/>
  <c r="Z22" i="7"/>
  <c r="Y22" i="7"/>
  <c r="U22" i="7"/>
  <c r="T22" i="7"/>
  <c r="S22" i="7"/>
  <c r="O22" i="7"/>
  <c r="N22" i="7"/>
  <c r="M22" i="7"/>
  <c r="I22" i="7"/>
  <c r="H22" i="7"/>
  <c r="G22" i="7"/>
  <c r="C22" i="7"/>
  <c r="B22" i="7"/>
  <c r="AE21" i="7"/>
  <c r="AA21" i="7"/>
  <c r="Y21" i="7"/>
  <c r="U21" i="7"/>
  <c r="S21" i="7"/>
  <c r="O21" i="7"/>
  <c r="M21" i="7"/>
  <c r="I21" i="7"/>
  <c r="G21" i="7"/>
  <c r="C21" i="7"/>
  <c r="AE20" i="7"/>
  <c r="AA20" i="7"/>
  <c r="Y20" i="7"/>
  <c r="U20" i="7"/>
  <c r="S20" i="7"/>
  <c r="O20" i="7"/>
  <c r="M20" i="7"/>
  <c r="I20" i="7"/>
  <c r="G20" i="7"/>
  <c r="C20" i="7"/>
  <c r="AE19" i="7"/>
  <c r="AA19" i="7"/>
  <c r="Y19" i="7"/>
  <c r="U19" i="7"/>
  <c r="S19" i="7"/>
  <c r="O19" i="7"/>
  <c r="M19" i="7"/>
  <c r="I19" i="7"/>
  <c r="G19" i="7"/>
  <c r="C19" i="7"/>
  <c r="AE18" i="7"/>
  <c r="AA18" i="7"/>
  <c r="Y18" i="7"/>
  <c r="U18" i="7"/>
  <c r="S18" i="7"/>
  <c r="O18" i="7"/>
  <c r="M18" i="7"/>
  <c r="I18" i="7"/>
  <c r="G18" i="7"/>
  <c r="C18" i="7"/>
  <c r="AE17" i="7"/>
  <c r="AA17" i="7"/>
  <c r="Y17" i="7"/>
  <c r="U17" i="7"/>
  <c r="S17" i="7"/>
  <c r="O17" i="7"/>
  <c r="M17" i="7"/>
  <c r="I17" i="7"/>
  <c r="G17" i="7"/>
  <c r="C17" i="7"/>
  <c r="AE16" i="7"/>
  <c r="AA16" i="7"/>
  <c r="Y16" i="7"/>
  <c r="U16" i="7"/>
  <c r="S16" i="7"/>
  <c r="O16" i="7"/>
  <c r="M16" i="7"/>
  <c r="I16" i="7"/>
  <c r="G16" i="7"/>
  <c r="C16" i="7"/>
  <c r="AE15" i="7"/>
  <c r="AA15" i="7"/>
  <c r="Y15" i="7"/>
  <c r="U15" i="7"/>
  <c r="S15" i="7"/>
  <c r="O15" i="7"/>
  <c r="M15" i="7"/>
  <c r="I15" i="7"/>
  <c r="G15" i="7"/>
  <c r="C15" i="7"/>
  <c r="AE14" i="7"/>
  <c r="AA14" i="7"/>
  <c r="Z14" i="7"/>
  <c r="Y14" i="7"/>
  <c r="U14" i="7"/>
  <c r="T14" i="7"/>
  <c r="S14" i="7"/>
  <c r="O14" i="7"/>
  <c r="N14" i="7"/>
  <c r="M14" i="7"/>
  <c r="I14" i="7"/>
  <c r="H14" i="7"/>
  <c r="G14" i="7"/>
  <c r="C14" i="7"/>
  <c r="B14" i="7"/>
  <c r="AE13" i="7"/>
  <c r="AA13" i="7"/>
  <c r="Y13" i="7"/>
  <c r="U13" i="7"/>
  <c r="S13" i="7"/>
  <c r="O13" i="7"/>
  <c r="M13" i="7"/>
  <c r="I13" i="7"/>
  <c r="G13" i="7"/>
  <c r="C13" i="7"/>
  <c r="AE12" i="7"/>
  <c r="AA12" i="7"/>
  <c r="Y12" i="7"/>
  <c r="U12" i="7"/>
  <c r="S12" i="7"/>
  <c r="O12" i="7"/>
  <c r="M12" i="7"/>
  <c r="I12" i="7"/>
  <c r="G12" i="7"/>
  <c r="C12" i="7"/>
  <c r="AE11" i="7"/>
  <c r="AA11" i="7"/>
  <c r="Y11" i="7"/>
  <c r="U11" i="7"/>
  <c r="S11" i="7"/>
  <c r="O11" i="7"/>
  <c r="M11" i="7"/>
  <c r="I11" i="7"/>
  <c r="G11" i="7"/>
  <c r="C11" i="7"/>
  <c r="AE10" i="7"/>
  <c r="AA10" i="7"/>
  <c r="Y10" i="7"/>
  <c r="U10" i="7"/>
  <c r="S10" i="7"/>
  <c r="O10" i="7"/>
  <c r="M10" i="7"/>
  <c r="I10" i="7"/>
  <c r="G10" i="7"/>
  <c r="C10" i="7"/>
  <c r="AE9" i="7"/>
  <c r="AA9" i="7"/>
  <c r="Y9" i="7"/>
  <c r="U9" i="7"/>
  <c r="S9" i="7"/>
  <c r="O9" i="7"/>
  <c r="M9" i="7"/>
  <c r="I9" i="7"/>
  <c r="G9" i="7"/>
  <c r="C9" i="7"/>
  <c r="AE8" i="7"/>
  <c r="AA8" i="7"/>
  <c r="Y8" i="7"/>
  <c r="U8" i="7"/>
  <c r="S8" i="7"/>
  <c r="O8" i="7"/>
  <c r="M8" i="7"/>
  <c r="I8" i="7"/>
  <c r="G8" i="7"/>
  <c r="C8" i="7"/>
  <c r="AE7" i="7"/>
  <c r="AA7" i="7"/>
  <c r="Y7" i="7"/>
  <c r="U7" i="7"/>
  <c r="S7" i="7"/>
  <c r="O7" i="7"/>
  <c r="M7" i="7"/>
  <c r="I7" i="7"/>
  <c r="G7" i="7"/>
  <c r="C7" i="7"/>
  <c r="AE6" i="7"/>
  <c r="AA6" i="7"/>
  <c r="Z6" i="7"/>
  <c r="Y6" i="7"/>
  <c r="U6" i="7"/>
  <c r="T6" i="7"/>
  <c r="S6" i="7"/>
  <c r="O6" i="7"/>
  <c r="N6" i="7"/>
  <c r="M6" i="7"/>
  <c r="I6" i="7"/>
  <c r="H6" i="7"/>
  <c r="G6" i="7"/>
  <c r="C6" i="7"/>
  <c r="B6" i="7"/>
  <c r="AA4" i="7"/>
  <c r="U4" i="7"/>
  <c r="O4" i="7"/>
  <c r="I4" i="7"/>
  <c r="C4" i="7"/>
  <c r="AA3" i="7"/>
  <c r="U3" i="7"/>
  <c r="O3" i="7"/>
  <c r="I3" i="7"/>
  <c r="C3" i="7"/>
  <c r="AE2" i="7"/>
  <c r="AC2" i="7"/>
  <c r="AA2" i="7"/>
  <c r="Y2" i="7"/>
  <c r="W2" i="7"/>
  <c r="U2" i="7"/>
  <c r="S2" i="7"/>
  <c r="Q2" i="7"/>
  <c r="O2" i="7"/>
  <c r="M2" i="7"/>
  <c r="K2" i="7"/>
  <c r="I2" i="7"/>
  <c r="G2" i="7"/>
  <c r="E2" i="7"/>
  <c r="C2" i="7"/>
  <c r="Y1" i="7"/>
  <c r="A1" i="7"/>
  <c r="D33" i="3"/>
  <c r="D32" i="3"/>
  <c r="D27" i="3"/>
  <c r="D26" i="3"/>
  <c r="D21" i="3"/>
  <c r="D20" i="3"/>
  <c r="D15" i="3"/>
  <c r="D14" i="3"/>
  <c r="D9" i="3"/>
  <c r="D8" i="3"/>
  <c r="D7" i="3"/>
  <c r="D10" i="3"/>
  <c r="D11" i="3"/>
  <c r="AE43" i="7"/>
  <c r="Y43" i="7"/>
  <c r="D35" i="3"/>
  <c r="D34" i="3"/>
  <c r="D31" i="3"/>
  <c r="D30" i="3"/>
  <c r="D29" i="3"/>
  <c r="D28" i="3"/>
  <c r="D25" i="3"/>
  <c r="D24" i="3"/>
  <c r="D23" i="3"/>
  <c r="D22" i="3"/>
  <c r="B6" i="3"/>
  <c r="D19" i="3"/>
  <c r="D18" i="3"/>
  <c r="D17" i="3"/>
  <c r="D16" i="3"/>
  <c r="D13" i="3"/>
  <c r="D12" i="3"/>
  <c r="D6" i="3"/>
  <c r="B12" i="3"/>
  <c r="C12" i="3"/>
  <c r="B14" i="3"/>
  <c r="B18" i="3"/>
  <c r="C18" i="3"/>
  <c r="B20" i="3"/>
  <c r="C6" i="3"/>
  <c r="C24" i="3"/>
  <c r="C30" i="3"/>
  <c r="B32" i="3"/>
  <c r="B30" i="3"/>
  <c r="B26" i="3"/>
  <c r="B24" i="3"/>
  <c r="B8" i="3"/>
  <c r="B2" i="3"/>
  <c r="Y53" i="7" l="1"/>
  <c r="G43" i="7"/>
  <c r="M43" i="7"/>
  <c r="G53" i="7"/>
  <c r="AE53" i="7"/>
  <c r="M53" i="7"/>
</calcChain>
</file>

<file path=xl/sharedStrings.xml><?xml version="1.0" encoding="utf-8"?>
<sst xmlns="http://schemas.openxmlformats.org/spreadsheetml/2006/main" count="528" uniqueCount="242">
  <si>
    <t>日期</t>
    <phoneticPr fontId="3" type="noConversion"/>
  </si>
  <si>
    <t>星期</t>
    <phoneticPr fontId="3" type="noConversion"/>
  </si>
  <si>
    <t>月</t>
    <phoneticPr fontId="3" type="noConversion"/>
  </si>
  <si>
    <t>日</t>
    <phoneticPr fontId="3" type="noConversion"/>
  </si>
  <si>
    <t>備註：此資料為全班人數之滿意程度統計（50%↑滿意；25-49% 尚可；25%↓需改進）</t>
  </si>
  <si>
    <t>本表請於下週二前送回午餐辦公室</t>
  </si>
  <si>
    <t>品名</t>
    <phoneticPr fontId="3" type="noConversion"/>
  </si>
  <si>
    <t>數量</t>
    <phoneticPr fontId="3" type="noConversion"/>
  </si>
  <si>
    <t>滿意</t>
    <phoneticPr fontId="3" type="noConversion"/>
  </si>
  <si>
    <t>尚可</t>
    <phoneticPr fontId="3" type="noConversion"/>
  </si>
  <si>
    <t>改進</t>
    <phoneticPr fontId="3" type="noConversion"/>
  </si>
  <si>
    <t>太多</t>
    <phoneticPr fontId="3" type="noConversion"/>
  </si>
  <si>
    <t>適量</t>
    <phoneticPr fontId="3" type="noConversion"/>
  </si>
  <si>
    <t>不足</t>
    <phoneticPr fontId="3" type="noConversion"/>
  </si>
  <si>
    <t>（　　）年（　　）班　　　級任老師：</t>
    <phoneticPr fontId="3" type="noConversion"/>
  </si>
  <si>
    <t>色、香、味</t>
    <phoneticPr fontId="3" type="noConversion"/>
  </si>
  <si>
    <t>衛生安全</t>
    <phoneticPr fontId="3" type="noConversion"/>
  </si>
  <si>
    <t>建議事項</t>
    <phoneticPr fontId="3" type="noConversion"/>
  </si>
  <si>
    <t>人數</t>
  </si>
  <si>
    <t>主菜</t>
  </si>
  <si>
    <t>日期</t>
  </si>
  <si>
    <t>星期</t>
  </si>
  <si>
    <t>副菜</t>
  </si>
  <si>
    <t>青菜</t>
  </si>
  <si>
    <t>湯</t>
  </si>
  <si>
    <t>水果</t>
  </si>
  <si>
    <t>副菜</t>
    <phoneticPr fontId="3" type="noConversion"/>
  </si>
  <si>
    <t>項目</t>
  </si>
  <si>
    <t>主食</t>
  </si>
  <si>
    <t>菜名</t>
  </si>
  <si>
    <t>食材</t>
  </si>
  <si>
    <t>個重g</t>
  </si>
  <si>
    <t>數量</t>
  </si>
  <si>
    <t>份</t>
  </si>
  <si>
    <t>營養分析</t>
  </si>
  <si>
    <t>熱量：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</si>
  <si>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</si>
  <si>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</si>
  <si>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</si>
  <si>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青菜</t>
    <phoneticPr fontId="3" type="noConversion"/>
  </si>
  <si>
    <t>全穀雜糧類</t>
    <phoneticPr fontId="3" type="noConversion"/>
  </si>
  <si>
    <t>乳品類</t>
    <phoneticPr fontId="3" type="noConversion"/>
  </si>
  <si>
    <t>豆魚蛋肉類</t>
    <phoneticPr fontId="3" type="noConversion"/>
  </si>
  <si>
    <t>營養師：                                                                           午餐秘書：                                                                           校長：</t>
    <phoneticPr fontId="3" type="noConversion"/>
  </si>
  <si>
    <r>
      <rPr>
        <b/>
        <sz val="24"/>
        <rFont val="新細明體"/>
        <family val="1"/>
        <charset val="136"/>
      </rPr>
      <t>※</t>
    </r>
    <r>
      <rPr>
        <b/>
        <sz val="24"/>
        <rFont val="標楷體"/>
        <family val="4"/>
        <charset val="136"/>
      </rPr>
      <t>本週使用豬肉及豬可食部位原料原產地皆為台灣</t>
    </r>
    <phoneticPr fontId="3" type="noConversion"/>
  </si>
  <si>
    <t>營養分析</t>
    <phoneticPr fontId="3" type="noConversion"/>
  </si>
  <si>
    <t>熱      量(大卡)</t>
    <phoneticPr fontId="3" type="noConversion"/>
  </si>
  <si>
    <t>熱      量(大卡)</t>
  </si>
  <si>
    <t>醣類佔熱量比例（％）</t>
    <phoneticPr fontId="3" type="noConversion"/>
  </si>
  <si>
    <t>醣類佔熱量比例（％）</t>
  </si>
  <si>
    <t>醣類佔熱量比例（％）</t>
    <phoneticPr fontId="3" type="noConversion"/>
  </si>
  <si>
    <t>蛋白質佔熱量比例（％）</t>
    <phoneticPr fontId="3" type="noConversion"/>
  </si>
  <si>
    <t>蛋白質佔熱量比例（％）</t>
  </si>
  <si>
    <t>蛋白質佔熱量比例（％）</t>
    <phoneticPr fontId="3" type="noConversion"/>
  </si>
  <si>
    <t>脂肪佔熱量比例（％）</t>
    <phoneticPr fontId="3" type="noConversion"/>
  </si>
  <si>
    <t>脂肪佔熱量比例（％）</t>
  </si>
  <si>
    <t>脂肪佔熱量比例（％）</t>
    <phoneticPr fontId="3" type="noConversion"/>
  </si>
  <si>
    <t>熱量</t>
    <phoneticPr fontId="3" type="noConversion"/>
  </si>
  <si>
    <t>熱量</t>
    <phoneticPr fontId="3" type="noConversion"/>
  </si>
  <si>
    <t>熱量</t>
    <phoneticPr fontId="3" type="noConversion"/>
  </si>
  <si>
    <t>供應廠商：承富實業有限公司</t>
    <phoneticPr fontId="3" type="noConversion"/>
  </si>
  <si>
    <t>午餐秘書：</t>
    <phoneticPr fontId="3" type="noConversion"/>
  </si>
  <si>
    <t>主任：</t>
    <phoneticPr fontId="3" type="noConversion"/>
  </si>
  <si>
    <t>校長：</t>
    <phoneticPr fontId="3" type="noConversion"/>
  </si>
  <si>
    <t>※本週使用豬肉及豬可食部位原料原產地皆為台灣</t>
    <phoneticPr fontId="3" type="noConversion"/>
  </si>
  <si>
    <t>月</t>
    <phoneticPr fontId="3" type="noConversion"/>
  </si>
  <si>
    <t>日</t>
    <phoneticPr fontId="3" type="noConversion"/>
  </si>
  <si>
    <t>日</t>
    <phoneticPr fontId="3" type="noConversion"/>
  </si>
  <si>
    <t>日</t>
    <phoneticPr fontId="3" type="noConversion"/>
  </si>
  <si>
    <t>營養分析</t>
    <phoneticPr fontId="3" type="noConversion"/>
  </si>
  <si>
    <t>熱      量(大卡)</t>
    <phoneticPr fontId="3" type="noConversion"/>
  </si>
  <si>
    <t>醣類佔熱量比例（％）</t>
    <phoneticPr fontId="3" type="noConversion"/>
  </si>
  <si>
    <t>蛋白質佔熱量比例（％）</t>
    <phoneticPr fontId="3" type="noConversion"/>
  </si>
  <si>
    <t>脂肪佔熱量比例（％）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</si>
  <si>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</si>
  <si>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</si>
  <si>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</si>
  <si>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r>
      <rPr>
        <sz val="14"/>
        <rFont val="Arial"/>
        <family val="2"/>
      </rPr>
      <t xml:space="preserve"> </t>
    </r>
    <r>
      <rPr>
        <sz val="14"/>
        <rFont val="標楷體"/>
        <family val="4"/>
        <charset val="136"/>
      </rPr>
      <t>食譜設計：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午餐秘書：</t>
    </r>
    <r>
      <rPr>
        <sz val="14"/>
        <rFont val="Arial"/>
        <family val="2"/>
      </rPr>
      <t xml:space="preserve">                                                                    </t>
    </r>
    <r>
      <rPr>
        <sz val="14"/>
        <rFont val="標楷體"/>
        <family val="4"/>
        <charset val="136"/>
      </rPr>
      <t>主任：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校長：</t>
    </r>
    <phoneticPr fontId="3" type="noConversion"/>
  </si>
  <si>
    <t>※本週使用豬肉及豬可食部位原料原產地皆為台灣</t>
    <phoneticPr fontId="3" type="noConversion"/>
  </si>
  <si>
    <t/>
  </si>
  <si>
    <t>790</t>
  </si>
  <si>
    <t>825</t>
  </si>
  <si>
    <t>851</t>
  </si>
  <si>
    <t>898</t>
  </si>
  <si>
    <t>全穀雜糧類</t>
  </si>
  <si>
    <t>全穀雜糧類</t>
    <phoneticPr fontId="3" type="noConversion"/>
  </si>
  <si>
    <t>乳品類</t>
  </si>
  <si>
    <t>乳品類</t>
    <phoneticPr fontId="3" type="noConversion"/>
  </si>
  <si>
    <t>豆魚蛋肉類</t>
  </si>
  <si>
    <t>豆魚蛋肉類</t>
    <phoneticPr fontId="3" type="noConversion"/>
  </si>
  <si>
    <t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t>
    <phoneticPr fontId="3" type="noConversion"/>
  </si>
  <si>
    <t>1041 南投縣鹿谷鄉鳳凰國小 113學年度第2學期第18週午餐菜單</t>
  </si>
  <si>
    <t>承富實業股份有限公司 電話：04-8831965 傳真：04-8832612</t>
    <phoneticPr fontId="3" type="noConversion"/>
  </si>
  <si>
    <t>4車</t>
  </si>
  <si>
    <t>菜單組成(單位：g) 及 材料用量</t>
  </si>
  <si>
    <t>星期一</t>
    <phoneticPr fontId="3" type="noConversion"/>
  </si>
  <si>
    <t>餐數</t>
    <phoneticPr fontId="3" type="noConversion"/>
  </si>
  <si>
    <t>春川炒雞</t>
  </si>
  <si>
    <t>蛋白質</t>
    <phoneticPr fontId="3" type="noConversion"/>
  </si>
  <si>
    <t>醣類</t>
    <phoneticPr fontId="3" type="noConversion"/>
  </si>
  <si>
    <t>骨腿丁(CAS)</t>
  </si>
  <si>
    <t>公斤</t>
  </si>
  <si>
    <t>大白菜</t>
  </si>
  <si>
    <t>年糕(條狀小)(約0.5K)</t>
  </si>
  <si>
    <t>包</t>
  </si>
  <si>
    <t>洋蔥</t>
  </si>
  <si>
    <t>蒜仁(0.3K/包)</t>
  </si>
  <si>
    <t>紅蘿蔔</t>
  </si>
  <si>
    <t>蔥(0.5K/把)</t>
  </si>
  <si>
    <t>把</t>
  </si>
  <si>
    <t>日</t>
    <phoneticPr fontId="3" type="noConversion"/>
  </si>
  <si>
    <t>餐數</t>
    <phoneticPr fontId="3" type="noConversion"/>
  </si>
  <si>
    <t>蒸蛋</t>
  </si>
  <si>
    <t>蛋白質</t>
    <phoneticPr fontId="3" type="noConversion"/>
  </si>
  <si>
    <t>脂肪</t>
    <phoneticPr fontId="3" type="noConversion"/>
  </si>
  <si>
    <t>蛋</t>
  </si>
  <si>
    <t>濕香菇(QR)</t>
  </si>
  <si>
    <t>金針菇(QR)</t>
  </si>
  <si>
    <t>月</t>
    <phoneticPr fontId="3" type="noConversion"/>
  </si>
  <si>
    <t>餐數</t>
    <phoneticPr fontId="3" type="noConversion"/>
  </si>
  <si>
    <t>炒履歷油菜</t>
  </si>
  <si>
    <t>蛋白質</t>
    <phoneticPr fontId="3" type="noConversion"/>
  </si>
  <si>
    <t>履歷油菜</t>
  </si>
  <si>
    <t>餐數</t>
    <phoneticPr fontId="3" type="noConversion"/>
  </si>
  <si>
    <t>蔬菜豆腐湯</t>
  </si>
  <si>
    <t>脂肪</t>
    <phoneticPr fontId="3" type="noConversion"/>
  </si>
  <si>
    <t>履歷蚵白菜</t>
  </si>
  <si>
    <t>封口豆腐(1.2K)非基因榮洲</t>
  </si>
  <si>
    <t>盒</t>
  </si>
  <si>
    <t>大骨(CAS)</t>
  </si>
  <si>
    <t>日</t>
    <phoneticPr fontId="3" type="noConversion"/>
  </si>
  <si>
    <t>脂肪</t>
    <phoneticPr fontId="3" type="noConversion"/>
  </si>
  <si>
    <t>醣類</t>
    <phoneticPr fontId="3" type="noConversion"/>
  </si>
  <si>
    <t>福樂鮮乳(77+5)</t>
  </si>
  <si>
    <t>蕎麥飯(0.9K)</t>
  </si>
  <si>
    <t>乾鍋燒肉片</t>
  </si>
  <si>
    <t>溫體肉片(忠華)</t>
  </si>
  <si>
    <t>高麗菜</t>
  </si>
  <si>
    <t>非基改豆干片(榮洲)</t>
  </si>
  <si>
    <t>玉米筍(QR)</t>
  </si>
  <si>
    <t>月</t>
    <phoneticPr fontId="3" type="noConversion"/>
  </si>
  <si>
    <t>小瓜炒玉米</t>
  </si>
  <si>
    <t>脂肪</t>
    <phoneticPr fontId="3" type="noConversion"/>
  </si>
  <si>
    <t>小黃瓜</t>
  </si>
  <si>
    <t>玉米粒(QR-K)</t>
  </si>
  <si>
    <t>溫體絞肉(忠華)</t>
  </si>
  <si>
    <t>炒履歷萵苣</t>
  </si>
  <si>
    <t>履歷大陸妹(葉萵苣)</t>
  </si>
  <si>
    <t>花生粉圓豆花</t>
  </si>
  <si>
    <t>豆花(2K/桶)榮洲</t>
  </si>
  <si>
    <t>桶</t>
  </si>
  <si>
    <t>二砂台糖(1K/包)</t>
  </si>
  <si>
    <t>小粉圓</t>
  </si>
  <si>
    <t>去殼花生仁片</t>
  </si>
  <si>
    <t>日</t>
    <phoneticPr fontId="3" type="noConversion"/>
  </si>
  <si>
    <t>星期二</t>
    <phoneticPr fontId="3" type="noConversion"/>
  </si>
  <si>
    <t>水果(77+5)</t>
  </si>
  <si>
    <t>白油麵(7K)</t>
  </si>
  <si>
    <t>什錦炒肉絲</t>
  </si>
  <si>
    <t>豆芽菜</t>
  </si>
  <si>
    <t>冬蝦(兩)</t>
  </si>
  <si>
    <t>兩</t>
  </si>
  <si>
    <t>韭菜</t>
  </si>
  <si>
    <t>紅蔥頭(整顆)</t>
  </si>
  <si>
    <t>香菇絲</t>
  </si>
  <si>
    <t>炸雞腿</t>
  </si>
  <si>
    <t>雞腿(6)(CAS)</t>
  </si>
  <si>
    <t>支</t>
  </si>
  <si>
    <t>蕃薯粉(Ｋ)</t>
  </si>
  <si>
    <t>炒履歷青江菜</t>
  </si>
  <si>
    <t>履歷青江菜</t>
  </si>
  <si>
    <t>日</t>
    <phoneticPr fontId="3" type="noConversion"/>
  </si>
  <si>
    <t>味噌蔬菜湯</t>
  </si>
  <si>
    <t>味噌(Ｋ)</t>
  </si>
  <si>
    <t>白精靈菇 (QR)</t>
  </si>
  <si>
    <t>星期三</t>
    <phoneticPr fontId="3" type="noConversion"/>
  </si>
  <si>
    <t>蛋白質</t>
    <phoneticPr fontId="3" type="noConversion"/>
  </si>
  <si>
    <t>福樂草莓優格(54+5)</t>
  </si>
  <si>
    <t>十穀米飯(0.9K)</t>
  </si>
  <si>
    <t>三杯烏魚丁</t>
  </si>
  <si>
    <t>烏魚丁(無刺)(QR)-k</t>
  </si>
  <si>
    <t>杏鮑菇(頭)(QR)</t>
  </si>
  <si>
    <t>薑片(0.3K)</t>
  </si>
  <si>
    <t>九層塔</t>
  </si>
  <si>
    <t>星期四</t>
    <phoneticPr fontId="3" type="noConversion"/>
  </si>
  <si>
    <t>菜頭煨肉片</t>
  </si>
  <si>
    <t>菜頭</t>
  </si>
  <si>
    <t>溫體肉片(小)忠華</t>
  </si>
  <si>
    <t>炒履歷蚵白菜</t>
  </si>
  <si>
    <t>薑絲(0.6K/包)</t>
  </si>
  <si>
    <t>南瓜排骨湯</t>
  </si>
  <si>
    <t>南瓜</t>
  </si>
  <si>
    <t>小排骨(肉)忠華</t>
  </si>
  <si>
    <t>糙米飯(0.9K)</t>
  </si>
  <si>
    <t>星期五</t>
    <phoneticPr fontId="3" type="noConversion"/>
  </si>
  <si>
    <t>麻香豬肉</t>
  </si>
  <si>
    <t>蒜泥白肉片(忠華)</t>
  </si>
  <si>
    <t>胡麻醬(1L)</t>
  </si>
  <si>
    <t>罐</t>
  </si>
  <si>
    <t>白芝麻(熟)(兩)</t>
  </si>
  <si>
    <t>時蔬拌豆包</t>
  </si>
  <si>
    <t>黃豆芽</t>
  </si>
  <si>
    <t>非基改濕豆包切絲(Ｋ)榮洲</t>
  </si>
  <si>
    <t>海帶絲</t>
  </si>
  <si>
    <t>芹菜</t>
  </si>
  <si>
    <t>炒有機空心菜</t>
  </si>
  <si>
    <t>有機空心菜(雲)</t>
  </si>
  <si>
    <t>筍片鮮菇湯</t>
  </si>
  <si>
    <t>新鮮竹筍片(嫩)</t>
  </si>
  <si>
    <t>溫體肉絲(忠華)</t>
  </si>
  <si>
    <t>濕香菇(小朵)(QR)</t>
  </si>
  <si>
    <t>41.2 g</t>
    <phoneticPr fontId="3" type="noConversion"/>
  </si>
  <si>
    <t>39.4 g</t>
    <phoneticPr fontId="3" type="noConversion"/>
  </si>
  <si>
    <t>71.1 g</t>
    <phoneticPr fontId="3" type="noConversion"/>
  </si>
  <si>
    <t>28.7 g</t>
    <phoneticPr fontId="3" type="noConversion"/>
  </si>
  <si>
    <t>21.6 g</t>
    <phoneticPr fontId="3" type="noConversion"/>
  </si>
  <si>
    <t>113.1 g</t>
    <phoneticPr fontId="3" type="noConversion"/>
  </si>
  <si>
    <t>26.0 g</t>
    <phoneticPr fontId="3" type="noConversion"/>
  </si>
  <si>
    <t>19.1 g</t>
    <phoneticPr fontId="3" type="noConversion"/>
  </si>
  <si>
    <t>63.2 g</t>
    <phoneticPr fontId="3" type="noConversion"/>
  </si>
  <si>
    <t>38.3 g</t>
    <phoneticPr fontId="3" type="noConversion"/>
  </si>
  <si>
    <t>26.0 g</t>
    <phoneticPr fontId="3" type="noConversion"/>
  </si>
  <si>
    <t>130.1 g</t>
    <phoneticPr fontId="3" type="noConversion"/>
  </si>
  <si>
    <t>39.2 g</t>
    <phoneticPr fontId="3" type="noConversion"/>
  </si>
  <si>
    <t>30.0 g</t>
    <phoneticPr fontId="3" type="noConversion"/>
  </si>
  <si>
    <t>121.0 g</t>
    <phoneticPr fontId="3" type="noConversion"/>
  </si>
  <si>
    <t>815</t>
  </si>
  <si>
    <t>754.5</t>
  </si>
  <si>
    <t>781</t>
  </si>
  <si>
    <t>757.5</t>
  </si>
  <si>
    <t>678.5</t>
  </si>
  <si>
    <t>香菇絲</t>
    <phoneticPr fontId="3" type="noConversion"/>
  </si>
  <si>
    <t xml:space="preserve"> 含麵包</t>
  </si>
  <si>
    <t>白米飯(雜糧先送)</t>
    <phoneticPr fontId="3" type="noConversion"/>
  </si>
  <si>
    <t>校園麵包-特濃牛奶-205大卡(77+5)</t>
    <phoneticPr fontId="3" type="noConversion"/>
  </si>
  <si>
    <r>
      <rPr>
        <sz val="18"/>
        <rFont val="細明體"/>
        <family val="3"/>
        <charset val="136"/>
      </rPr>
      <t>溫體肉絲</t>
    </r>
    <r>
      <rPr>
        <sz val="18"/>
        <rFont val="Times New Roman"/>
        <family val="1"/>
      </rPr>
      <t>(</t>
    </r>
    <r>
      <rPr>
        <sz val="18"/>
        <rFont val="細明體"/>
        <family val="3"/>
        <charset val="136"/>
      </rPr>
      <t>忠華</t>
    </r>
    <r>
      <rPr>
        <sz val="18"/>
        <rFont val="Times New Roman"/>
        <family val="1"/>
      </rPr>
      <t>)(</t>
    </r>
    <r>
      <rPr>
        <sz val="18"/>
        <rFont val="細明體"/>
        <family val="3"/>
        <charset val="136"/>
      </rPr>
      <t>臺灣</t>
    </r>
    <r>
      <rPr>
        <sz val="18"/>
        <rFont val="Times New Roman"/>
        <family val="1"/>
      </rPr>
      <t>)</t>
    </r>
    <phoneticPr fontId="3" type="noConversion"/>
  </si>
  <si>
    <r>
      <rPr>
        <sz val="18"/>
        <rFont val="細明體"/>
        <family val="3"/>
        <charset val="136"/>
      </rPr>
      <t>雞腿</t>
    </r>
    <r>
      <rPr>
        <sz val="18"/>
        <rFont val="Times New Roman"/>
        <family val="1"/>
      </rPr>
      <t>(6)(CAS)</t>
    </r>
    <r>
      <rPr>
        <sz val="18"/>
        <rFont val="細明體"/>
        <family val="3"/>
        <charset val="136"/>
      </rPr>
      <t>備品</t>
    </r>
    <phoneticPr fontId="3" type="noConversion"/>
  </si>
  <si>
    <r>
      <t>6/11</t>
    </r>
    <r>
      <rPr>
        <sz val="18"/>
        <rFont val="細明體"/>
        <family val="3"/>
        <charset val="136"/>
      </rPr>
      <t>雞腿</t>
    </r>
    <r>
      <rPr>
        <sz val="18"/>
        <rFont val="Times New Roman"/>
        <family val="1"/>
      </rPr>
      <t>(6)(CAS)-</t>
    </r>
    <r>
      <rPr>
        <sz val="18"/>
        <rFont val="細明體"/>
        <family val="3"/>
        <charset val="136"/>
      </rPr>
      <t>先送</t>
    </r>
    <phoneticPr fontId="3" type="noConversion"/>
  </si>
  <si>
    <r>
      <t>6/11</t>
    </r>
    <r>
      <rPr>
        <sz val="18"/>
        <rFont val="細明體"/>
        <family val="3"/>
        <charset val="136"/>
      </rPr>
      <t>雞腿</t>
    </r>
    <r>
      <rPr>
        <sz val="18"/>
        <rFont val="Times New Roman"/>
        <family val="1"/>
      </rPr>
      <t>(6)(CAS)</t>
    </r>
    <r>
      <rPr>
        <sz val="18"/>
        <rFont val="細明體"/>
        <family val="3"/>
        <charset val="136"/>
      </rPr>
      <t>備品</t>
    </r>
    <r>
      <rPr>
        <sz val="18"/>
        <rFont val="Times New Roman"/>
        <family val="1"/>
      </rPr>
      <t>-</t>
    </r>
    <r>
      <rPr>
        <sz val="18"/>
        <rFont val="細明體"/>
        <family val="3"/>
        <charset val="136"/>
      </rPr>
      <t>先送</t>
    </r>
    <phoneticPr fontId="3" type="noConversion"/>
  </si>
  <si>
    <t>紅蘿蔔(庫存)</t>
  </si>
  <si>
    <t>紅蘿蔔(庫存)</t>
    <phoneticPr fontId="3" type="noConversion"/>
  </si>
  <si>
    <r>
      <t>紅蘿蔔</t>
    </r>
    <r>
      <rPr>
        <sz val="18"/>
        <rFont val="Times New Roman"/>
        <family val="1"/>
      </rPr>
      <t>(</t>
    </r>
    <r>
      <rPr>
        <sz val="18"/>
        <rFont val="細明體"/>
        <family val="3"/>
        <charset val="136"/>
      </rPr>
      <t>庫存</t>
    </r>
    <r>
      <rPr>
        <sz val="18"/>
        <rFont val="Times New Roman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</si>
</sst>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76" formatCode="0_);[Red]\(0\)"/>
    <numFmt numFmtId="177" formatCode="[$-404]e&quot;年&quot;m&quot;月&quot;d&quot;日&quot;;@"/>
    <numFmt numFmtId="178" formatCode="&quot;K&quot;"/>
    <numFmt numFmtId="179" formatCode="#,##0_);[Red]\(#,##0\)"/>
    <numFmt numFmtId="180" formatCode="#,##0.0_);[Red]\(#,##0.0\)"/>
    <numFmt numFmtId="181" formatCode="m&quot;月&quot;d&quot;日&quot;"/>
    <numFmt numFmtId="182" formatCode="0&quot;人&quot;"/>
    <numFmt numFmtId="183" formatCode="0&quot;大卡&quot;"/>
    <numFmt numFmtId="184" formatCode="0.0%"/>
    <numFmt numFmtId="185" formatCode="0.00_ "/>
  </numFmts>
  <fonts count="26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14"/>
      <name val="標楷體"/>
      <family val="4"/>
      <charset val="136"/>
    </font>
    <font>
      <sz val="16"/>
      <name val="新細明體"/>
      <family val="1"/>
      <charset val="136"/>
    </font>
    <font>
      <sz val="16"/>
      <name val="Arial"/>
      <family val="2"/>
    </font>
    <font>
      <sz val="12"/>
      <name val="Arial"/>
      <family val="2"/>
    </font>
    <font>
      <sz val="18"/>
      <name val="標楷體"/>
      <family val="4"/>
      <charset val="136"/>
    </font>
    <font>
      <sz val="18"/>
      <name val="@標楷體"/>
      <family val="4"/>
      <charset val="136"/>
    </font>
    <font>
      <sz val="18"/>
      <name val="Arial"/>
      <family val="2"/>
    </font>
    <font>
      <sz val="18"/>
      <name val="細明體"/>
      <family val="3"/>
      <charset val="136"/>
    </font>
    <font>
      <sz val="18"/>
      <name val="Times New Roman"/>
      <family val="1"/>
    </font>
    <font>
      <b/>
      <sz val="22"/>
      <name val="標楷體"/>
      <family val="4"/>
      <charset val="136"/>
    </font>
    <font>
      <sz val="22"/>
      <name val="標楷體"/>
      <family val="4"/>
      <charset val="136"/>
    </font>
    <font>
      <sz val="30"/>
      <name val="標楷體"/>
      <family val="4"/>
      <charset val="136"/>
    </font>
    <font>
      <b/>
      <sz val="24"/>
      <name val="標楷體"/>
      <family val="4"/>
      <charset val="136"/>
    </font>
    <font>
      <b/>
      <sz val="24"/>
      <name val="新細明體"/>
      <family val="1"/>
      <charset val="136"/>
    </font>
    <font>
      <sz val="18"/>
      <name val="微軟正黑體"/>
      <family val="2"/>
      <charset val="136"/>
    </font>
    <font>
      <sz val="14"/>
      <name val="微軟正黑體"/>
      <family val="2"/>
      <charset val="136"/>
    </font>
    <font>
      <sz val="12"/>
      <name val="微軟正黑體"/>
      <family val="2"/>
      <charset val="136"/>
    </font>
    <font>
      <sz val="16"/>
      <name val="微軟正黑體"/>
      <family val="2"/>
      <charset val="136"/>
    </font>
    <font>
      <b/>
      <sz val="20"/>
      <name val="標楷體"/>
      <family val="4"/>
      <charset val="136"/>
    </font>
    <font>
      <sz val="14"/>
      <name val="Arial"/>
      <family val="2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FF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260">
    <xf numFmtId="0" fontId="0" fillId="0" borderId="0" xfId="0"/>
    <xf numFmtId="0" fontId="2" fillId="0" borderId="0" xfId="0" applyFont="1" applyBorder="1"/>
    <xf numFmtId="0" fontId="4" fillId="0" borderId="0" xfId="0" applyFont="1"/>
    <xf numFmtId="0" fontId="5" fillId="0" borderId="0" xfId="0" applyFont="1"/>
    <xf numFmtId="0" fontId="2" fillId="0" borderId="0" xfId="0" applyFont="1"/>
    <xf numFmtId="0" fontId="2" fillId="0" borderId="0" xfId="0" applyFont="1" applyBorder="1" applyAlignment="1">
      <alignment horizontal="center" shrinkToFi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7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right" vertical="center" shrinkToFit="1"/>
    </xf>
    <xf numFmtId="0" fontId="7" fillId="0" borderId="0" xfId="0" applyFont="1" applyFill="1" applyAlignment="1">
      <alignment horizontal="right" vertical="center" shrinkToFit="1"/>
    </xf>
    <xf numFmtId="0" fontId="2" fillId="0" borderId="0" xfId="0" applyFont="1" applyBorder="1" applyAlignment="1">
      <alignment horizontal="right" shrinkToFit="1"/>
    </xf>
    <xf numFmtId="0" fontId="2" fillId="0" borderId="0" xfId="0" applyFont="1" applyAlignment="1">
      <alignment horizontal="right"/>
    </xf>
    <xf numFmtId="0" fontId="4" fillId="0" borderId="10" xfId="0" applyFont="1" applyBorder="1" applyAlignment="1">
      <alignment horizontal="left" vertical="top" shrinkToFit="1"/>
    </xf>
    <xf numFmtId="0" fontId="5" fillId="0" borderId="1" xfId="0" applyFont="1" applyBorder="1" applyAlignment="1">
      <alignment horizontal="left"/>
    </xf>
    <xf numFmtId="0" fontId="9" fillId="0" borderId="11" xfId="0" applyFont="1" applyBorder="1"/>
    <xf numFmtId="0" fontId="9" fillId="0" borderId="12" xfId="0" applyFont="1" applyBorder="1" applyAlignment="1">
      <alignment horizontal="right"/>
    </xf>
    <xf numFmtId="0" fontId="9" fillId="0" borderId="13" xfId="0" applyFont="1" applyBorder="1"/>
    <xf numFmtId="0" fontId="9" fillId="0" borderId="14" xfId="0" applyFont="1" applyBorder="1"/>
    <xf numFmtId="0" fontId="9" fillId="0" borderId="17" xfId="0" applyFont="1" applyBorder="1" applyAlignment="1">
      <alignment vertical="center" textRotation="255"/>
    </xf>
    <xf numFmtId="0" fontId="9" fillId="0" borderId="18" xfId="0" applyFont="1" applyBorder="1" applyAlignment="1">
      <alignment vertical="center" textRotation="255"/>
    </xf>
    <xf numFmtId="0" fontId="9" fillId="0" borderId="9" xfId="0" applyFont="1" applyBorder="1" applyAlignment="1">
      <alignment vertical="center" textRotation="255"/>
    </xf>
    <xf numFmtId="0" fontId="12" fillId="0" borderId="19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right" vertical="center" shrinkToFit="1"/>
    </xf>
    <xf numFmtId="0" fontId="13" fillId="0" borderId="11" xfId="0" applyFont="1" applyBorder="1" applyAlignment="1">
      <alignment horizontal="left" vertical="center" shrinkToFit="1"/>
    </xf>
    <xf numFmtId="0" fontId="13" fillId="0" borderId="19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right" vertical="center" shrinkToFit="1"/>
    </xf>
    <xf numFmtId="181" fontId="13" fillId="0" borderId="19" xfId="0" applyNumberFormat="1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13" fillId="0" borderId="10" xfId="0" applyFont="1" applyBorder="1" applyAlignment="1">
      <alignment horizontal="left" vertical="center" shrinkToFit="1"/>
    </xf>
    <xf numFmtId="0" fontId="13" fillId="0" borderId="0" xfId="0" applyFont="1" applyBorder="1" applyAlignment="1">
      <alignment horizontal="right" vertical="center" shrinkToFit="1"/>
    </xf>
    <xf numFmtId="0" fontId="13" fillId="0" borderId="12" xfId="0" applyFont="1" applyBorder="1" applyAlignment="1">
      <alignment horizontal="left" vertical="center" shrinkToFit="1"/>
    </xf>
    <xf numFmtId="181" fontId="13" fillId="0" borderId="10" xfId="0" applyNumberFormat="1" applyFont="1" applyBorder="1" applyAlignment="1">
      <alignment horizontal="left" vertical="center" shrinkToFit="1"/>
    </xf>
    <xf numFmtId="0" fontId="13" fillId="0" borderId="0" xfId="0" applyFont="1" applyBorder="1" applyAlignment="1">
      <alignment horizontal="left" vertical="center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0" xfId="0" applyFont="1" applyBorder="1" applyAlignment="1">
      <alignment horizontal="right" vertical="center" shrinkToFit="1"/>
    </xf>
    <xf numFmtId="0" fontId="12" fillId="0" borderId="0" xfId="0" applyFont="1" applyBorder="1" applyAlignment="1">
      <alignment horizontal="left" vertical="center" shrinkToFit="1"/>
    </xf>
    <xf numFmtId="0" fontId="13" fillId="0" borderId="21" xfId="0" applyFont="1" applyBorder="1" applyAlignment="1">
      <alignment horizontal="left" vertical="center" shrinkToFit="1"/>
    </xf>
    <xf numFmtId="0" fontId="13" fillId="0" borderId="22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left" vertical="center" shrinkToFit="1"/>
    </xf>
    <xf numFmtId="181" fontId="13" fillId="0" borderId="21" xfId="0" applyNumberFormat="1" applyFont="1" applyBorder="1" applyAlignment="1">
      <alignment horizontal="left" vertical="center" shrinkToFit="1"/>
    </xf>
    <xf numFmtId="0" fontId="13" fillId="0" borderId="22" xfId="0" applyFont="1" applyBorder="1" applyAlignment="1">
      <alignment horizontal="left" vertical="center" shrinkToFit="1"/>
    </xf>
    <xf numFmtId="0" fontId="13" fillId="0" borderId="23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right" vertical="center" shrinkToFit="1"/>
    </xf>
    <xf numFmtId="0" fontId="13" fillId="0" borderId="14" xfId="0" applyFont="1" applyBorder="1" applyAlignment="1">
      <alignment horizontal="left" vertical="center" shrinkToFit="1"/>
    </xf>
    <xf numFmtId="183" fontId="7" fillId="0" borderId="23" xfId="0" applyNumberFormat="1" applyFont="1" applyBorder="1" applyAlignment="1">
      <alignment horizontal="right" vertical="top" shrinkToFit="1"/>
    </xf>
    <xf numFmtId="183" fontId="7" fillId="0" borderId="21" xfId="0" applyNumberFormat="1" applyFont="1" applyBorder="1" applyAlignment="1">
      <alignment horizontal="right" vertical="top" shrinkToFit="1"/>
    </xf>
    <xf numFmtId="0" fontId="7" fillId="0" borderId="24" xfId="0" applyFont="1" applyBorder="1" applyAlignment="1">
      <alignment horizontal="right"/>
    </xf>
    <xf numFmtId="0" fontId="7" fillId="0" borderId="25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9" fillId="0" borderId="27" xfId="0" applyFont="1" applyBorder="1" applyAlignment="1">
      <alignment horizontal="center" shrinkToFit="1"/>
    </xf>
    <xf numFmtId="0" fontId="19" fillId="0" borderId="28" xfId="0" applyFont="1" applyBorder="1" applyAlignment="1">
      <alignment horizontal="center" shrinkToFit="1"/>
    </xf>
    <xf numFmtId="0" fontId="19" fillId="0" borderId="29" xfId="0" applyFont="1" applyBorder="1" applyAlignment="1">
      <alignment shrinkToFit="1"/>
    </xf>
    <xf numFmtId="0" fontId="20" fillId="0" borderId="0" xfId="0" applyFont="1" applyFill="1" applyAlignment="1">
      <alignment vertical="center"/>
    </xf>
    <xf numFmtId="0" fontId="21" fillId="0" borderId="0" xfId="0" applyFont="1"/>
    <xf numFmtId="0" fontId="21" fillId="0" borderId="0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22" fillId="0" borderId="19" xfId="0" applyFont="1" applyBorder="1" applyAlignment="1">
      <alignment horizontal="left" vertical="top" shrinkToFit="1"/>
    </xf>
    <xf numFmtId="0" fontId="22" fillId="0" borderId="10" xfId="0" applyFont="1" applyBorder="1" applyAlignment="1">
      <alignment horizontal="left" vertical="top" shrinkToFit="1"/>
    </xf>
    <xf numFmtId="0" fontId="20" fillId="0" borderId="10" xfId="0" applyFont="1" applyBorder="1" applyAlignment="1">
      <alignment horizontal="left" vertical="top" shrinkToFit="1"/>
    </xf>
    <xf numFmtId="0" fontId="11" fillId="0" borderId="30" xfId="0" applyFont="1" applyBorder="1" applyAlignment="1">
      <alignment horizontal="right" vertical="center" shrinkToFit="1"/>
    </xf>
    <xf numFmtId="0" fontId="11" fillId="0" borderId="31" xfId="0" applyFont="1" applyBorder="1" applyAlignment="1">
      <alignment horizontal="right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center" vertical="center" shrinkToFit="1"/>
    </xf>
    <xf numFmtId="177" fontId="7" fillId="0" borderId="18" xfId="0" applyNumberFormat="1" applyFont="1" applyFill="1" applyBorder="1" applyAlignment="1">
      <alignment vertical="center" shrinkToFit="1"/>
    </xf>
    <xf numFmtId="0" fontId="0" fillId="0" borderId="34" xfId="0" applyBorder="1"/>
    <xf numFmtId="49" fontId="4" fillId="0" borderId="2" xfId="0" applyNumberFormat="1" applyFont="1" applyFill="1" applyBorder="1" applyAlignment="1">
      <alignment horizontal="center" vertical="center" shrinkToFit="1"/>
    </xf>
    <xf numFmtId="178" fontId="4" fillId="0" borderId="2" xfId="0" applyNumberFormat="1" applyFont="1" applyFill="1" applyBorder="1" applyAlignment="1">
      <alignment horizontal="center" vertical="center" shrinkToFit="1"/>
    </xf>
    <xf numFmtId="0" fontId="7" fillId="0" borderId="2" xfId="0" applyNumberFormat="1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vertical="center" shrinkToFit="1"/>
    </xf>
    <xf numFmtId="0" fontId="4" fillId="0" borderId="34" xfId="0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center" vertical="center" shrinkToFit="1"/>
    </xf>
    <xf numFmtId="0" fontId="7" fillId="0" borderId="6" xfId="0" applyNumberFormat="1" applyFont="1" applyFill="1" applyBorder="1" applyAlignment="1">
      <alignment horizontal="right" vertical="center"/>
    </xf>
    <xf numFmtId="0" fontId="7" fillId="0" borderId="6" xfId="0" applyNumberFormat="1" applyFont="1" applyFill="1" applyBorder="1" applyAlignment="1">
      <alignment vertical="center" shrinkToFit="1"/>
    </xf>
    <xf numFmtId="0" fontId="7" fillId="2" borderId="18" xfId="0" applyNumberFormat="1" applyFont="1" applyFill="1" applyBorder="1" applyAlignment="1">
      <alignment horizontal="center" vertical="center" shrinkToFit="1"/>
    </xf>
    <xf numFmtId="184" fontId="7" fillId="2" borderId="15" xfId="0" applyNumberFormat="1" applyFont="1" applyFill="1" applyBorder="1" applyAlignment="1">
      <alignment horizontal="center" vertical="center" shrinkToFit="1"/>
    </xf>
    <xf numFmtId="0" fontId="5" fillId="0" borderId="35" xfId="0" applyFont="1" applyFill="1" applyBorder="1" applyAlignment="1">
      <alignment vertical="center"/>
    </xf>
    <xf numFmtId="0" fontId="5" fillId="0" borderId="35" xfId="0" applyNumberFormat="1" applyFont="1" applyFill="1" applyBorder="1" applyAlignment="1">
      <alignment horizontal="center" vertical="center" shrinkToFit="1"/>
    </xf>
    <xf numFmtId="176" fontId="5" fillId="0" borderId="35" xfId="0" applyNumberFormat="1" applyFont="1" applyFill="1" applyBorder="1" applyAlignment="1">
      <alignment horizontal="center" vertical="center"/>
    </xf>
    <xf numFmtId="178" fontId="5" fillId="0" borderId="35" xfId="0" applyNumberFormat="1" applyFont="1" applyFill="1" applyBorder="1" applyAlignment="1">
      <alignment horizontal="center" vertical="center"/>
    </xf>
    <xf numFmtId="0" fontId="2" fillId="0" borderId="35" xfId="0" applyFont="1" applyBorder="1"/>
    <xf numFmtId="0" fontId="0" fillId="0" borderId="35" xfId="0" applyBorder="1"/>
    <xf numFmtId="0" fontId="4" fillId="0" borderId="49" xfId="0" applyFont="1" applyFill="1" applyBorder="1" applyAlignment="1">
      <alignment horizontal="center" vertical="center" shrinkToFit="1"/>
    </xf>
    <xf numFmtId="178" fontId="4" fillId="0" borderId="50" xfId="0" applyNumberFormat="1" applyFont="1" applyFill="1" applyBorder="1" applyAlignment="1">
      <alignment horizontal="center" vertical="center" shrinkToFit="1"/>
    </xf>
    <xf numFmtId="0" fontId="7" fillId="0" borderId="50" xfId="0" applyNumberFormat="1" applyFont="1" applyFill="1" applyBorder="1" applyAlignment="1">
      <alignment horizontal="right" vertical="center" shrinkToFit="1"/>
    </xf>
    <xf numFmtId="0" fontId="7" fillId="0" borderId="51" xfId="0" applyNumberFormat="1" applyFont="1" applyFill="1" applyBorder="1" applyAlignment="1">
      <alignment vertical="center" shrinkToFit="1"/>
    </xf>
    <xf numFmtId="0" fontId="7" fillId="2" borderId="49" xfId="0" applyNumberFormat="1" applyFont="1" applyFill="1" applyBorder="1" applyAlignment="1">
      <alignment horizontal="center" vertical="center" shrinkToFit="1"/>
    </xf>
    <xf numFmtId="0" fontId="7" fillId="0" borderId="49" xfId="0" applyNumberFormat="1" applyFont="1" applyFill="1" applyBorder="1" applyAlignment="1">
      <alignment horizontal="center" vertical="center" shrinkToFit="1"/>
    </xf>
    <xf numFmtId="0" fontId="7" fillId="0" borderId="50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177" fontId="7" fillId="0" borderId="15" xfId="0" applyNumberFormat="1" applyFont="1" applyFill="1" applyBorder="1" applyAlignment="1">
      <alignment vertical="center" shrinkToFit="1"/>
    </xf>
    <xf numFmtId="180" fontId="7" fillId="0" borderId="2" xfId="0" applyNumberFormat="1" applyFont="1" applyFill="1" applyBorder="1" applyAlignment="1">
      <alignment horizontal="right" vertical="center" shrinkToFit="1"/>
    </xf>
    <xf numFmtId="178" fontId="7" fillId="0" borderId="2" xfId="0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right" vertical="center" shrinkToFit="1"/>
    </xf>
    <xf numFmtId="180" fontId="7" fillId="0" borderId="3" xfId="0" applyNumberFormat="1" applyFont="1" applyFill="1" applyBorder="1" applyAlignment="1">
      <alignment horizontal="center" vertical="center" shrinkToFit="1"/>
    </xf>
    <xf numFmtId="178" fontId="4" fillId="0" borderId="3" xfId="0" applyNumberFormat="1" applyFont="1" applyFill="1" applyBorder="1" applyAlignment="1">
      <alignment horizontal="center" vertical="center" shrinkToFit="1"/>
    </xf>
    <xf numFmtId="0" fontId="7" fillId="0" borderId="3" xfId="0" applyNumberFormat="1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vertical="center" shrinkToFit="1"/>
    </xf>
    <xf numFmtId="0" fontId="24" fillId="0" borderId="35" xfId="0" applyFont="1" applyFill="1" applyBorder="1" applyAlignment="1">
      <alignment vertical="center"/>
    </xf>
    <xf numFmtId="0" fontId="24" fillId="0" borderId="35" xfId="0" applyNumberFormat="1" applyFont="1" applyFill="1" applyBorder="1" applyAlignment="1">
      <alignment horizontal="center" vertical="center" shrinkToFit="1"/>
    </xf>
    <xf numFmtId="176" fontId="24" fillId="0" borderId="35" xfId="0" applyNumberFormat="1" applyFont="1" applyFill="1" applyBorder="1" applyAlignment="1">
      <alignment horizontal="center" vertical="center"/>
    </xf>
    <xf numFmtId="178" fontId="24" fillId="0" borderId="35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185" fontId="5" fillId="0" borderId="0" xfId="0" applyNumberFormat="1" applyFont="1"/>
    <xf numFmtId="184" fontId="5" fillId="0" borderId="0" xfId="0" applyNumberFormat="1" applyFont="1"/>
    <xf numFmtId="184" fontId="5" fillId="7" borderId="0" xfId="0" applyNumberFormat="1" applyFont="1" applyFill="1"/>
    <xf numFmtId="0" fontId="2" fillId="0" borderId="0" xfId="0" applyFont="1" applyAlignment="1">
      <alignment horizontal="left" wrapText="1"/>
    </xf>
    <xf numFmtId="0" fontId="19" fillId="0" borderId="27" xfId="0" applyFont="1" applyBorder="1" applyAlignment="1">
      <alignment horizontal="center" vertical="center" textRotation="255" shrinkToFit="1"/>
    </xf>
    <xf numFmtId="0" fontId="19" fillId="0" borderId="37" xfId="0" applyFont="1" applyBorder="1" applyAlignment="1">
      <alignment horizontal="center" vertical="center" textRotation="255" shrinkToFit="1"/>
    </xf>
    <xf numFmtId="0" fontId="14" fillId="0" borderId="19" xfId="0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textRotation="180" shrinkToFit="1"/>
    </xf>
    <xf numFmtId="0" fontId="10" fillId="0" borderId="4" xfId="0" applyFont="1" applyBorder="1" applyAlignment="1">
      <alignment horizontal="center" vertical="center" textRotation="180" shrinkToFit="1"/>
    </xf>
    <xf numFmtId="0" fontId="10" fillId="0" borderId="8" xfId="0" applyFont="1" applyBorder="1" applyAlignment="1">
      <alignment horizontal="center" vertical="center" textRotation="180" shrinkToFit="1"/>
    </xf>
    <xf numFmtId="0" fontId="14" fillId="0" borderId="15" xfId="0" applyFont="1" applyBorder="1" applyAlignment="1">
      <alignment horizontal="center" vertical="center" shrinkToFit="1"/>
    </xf>
    <xf numFmtId="0" fontId="14" fillId="0" borderId="16" xfId="0" applyFont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top" textRotation="180" shrinkToFit="1"/>
    </xf>
    <xf numFmtId="0" fontId="10" fillId="0" borderId="4" xfId="0" applyFont="1" applyBorder="1" applyAlignment="1">
      <alignment horizontal="center" vertical="top" textRotation="180" shrinkToFit="1"/>
    </xf>
    <xf numFmtId="0" fontId="10" fillId="0" borderId="8" xfId="0" applyFont="1" applyBorder="1" applyAlignment="1">
      <alignment horizontal="center" vertical="top" textRotation="180" shrinkToFi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top" textRotation="180" shrinkToFit="1"/>
    </xf>
    <xf numFmtId="0" fontId="21" fillId="0" borderId="35" xfId="0" applyFont="1" applyBorder="1" applyAlignment="1">
      <alignment horizontal="right" vertical="top"/>
    </xf>
    <xf numFmtId="0" fontId="10" fillId="0" borderId="10" xfId="0" applyFont="1" applyBorder="1" applyAlignment="1">
      <alignment horizontal="center" vertical="top" textRotation="180" shrinkToFit="1"/>
    </xf>
    <xf numFmtId="0" fontId="10" fillId="0" borderId="21" xfId="0" applyFont="1" applyBorder="1" applyAlignment="1">
      <alignment horizontal="center" vertical="top" textRotation="180" shrinkToFit="1"/>
    </xf>
    <xf numFmtId="0" fontId="9" fillId="0" borderId="27" xfId="0" applyFont="1" applyBorder="1" applyAlignment="1">
      <alignment horizontal="center" vertical="center" textRotation="255" shrinkToFit="1"/>
    </xf>
    <xf numFmtId="0" fontId="9" fillId="0" borderId="37" xfId="0" applyFont="1" applyBorder="1" applyAlignment="1">
      <alignment horizontal="center" vertical="center" textRotation="255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shrinkToFit="1"/>
    </xf>
    <xf numFmtId="0" fontId="15" fillId="0" borderId="18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15" fillId="0" borderId="38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shrinkToFit="1"/>
    </xf>
    <xf numFmtId="0" fontId="10" fillId="0" borderId="12" xfId="0" applyFont="1" applyBorder="1" applyAlignment="1">
      <alignment horizontal="center" vertical="top" textRotation="180" shrinkToFit="1"/>
    </xf>
    <xf numFmtId="0" fontId="10" fillId="0" borderId="13" xfId="0" applyFont="1" applyBorder="1" applyAlignment="1">
      <alignment horizontal="center" vertical="top" textRotation="180" shrinkToFit="1"/>
    </xf>
    <xf numFmtId="0" fontId="9" fillId="0" borderId="1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82" fontId="7" fillId="0" borderId="16" xfId="0" applyNumberFormat="1" applyFont="1" applyFill="1" applyBorder="1" applyAlignment="1">
      <alignment horizontal="center" vertical="center" shrinkToFit="1"/>
    </xf>
    <xf numFmtId="182" fontId="7" fillId="0" borderId="36" xfId="0" applyNumberFormat="1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36" xfId="0" applyFont="1" applyFill="1" applyBorder="1" applyAlignment="1">
      <alignment horizontal="center" vertical="center" shrinkToFit="1"/>
    </xf>
    <xf numFmtId="182" fontId="4" fillId="0" borderId="16" xfId="0" applyNumberFormat="1" applyFont="1" applyFill="1" applyBorder="1" applyAlignment="1">
      <alignment horizontal="center" vertical="center" shrinkToFit="1"/>
    </xf>
    <xf numFmtId="182" fontId="4" fillId="0" borderId="36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vertical="center" textRotation="255" shrinkToFit="1"/>
    </xf>
    <xf numFmtId="0" fontId="7" fillId="0" borderId="2" xfId="0" applyFont="1" applyFill="1" applyBorder="1" applyAlignment="1">
      <alignment vertical="center" textRotation="255" shrinkToFit="1"/>
    </xf>
    <xf numFmtId="0" fontId="4" fillId="0" borderId="3" xfId="0" applyFont="1" applyFill="1" applyBorder="1" applyAlignment="1">
      <alignment horizontal="center" vertical="center" textRotation="255" shrinkToFit="1"/>
    </xf>
    <xf numFmtId="0" fontId="4" fillId="0" borderId="4" xfId="0" applyFont="1" applyFill="1" applyBorder="1" applyAlignment="1">
      <alignment horizontal="center" vertical="center" textRotation="255" shrinkToFit="1"/>
    </xf>
    <xf numFmtId="0" fontId="4" fillId="0" borderId="8" xfId="0" applyFont="1" applyFill="1" applyBorder="1" applyAlignment="1">
      <alignment horizontal="center" vertical="center" textRotation="255" shrinkToFit="1"/>
    </xf>
    <xf numFmtId="0" fontId="4" fillId="0" borderId="2" xfId="0" applyFont="1" applyFill="1" applyBorder="1" applyAlignment="1">
      <alignment horizontal="left" vertical="center" shrinkToFit="1"/>
    </xf>
    <xf numFmtId="0" fontId="7" fillId="0" borderId="2" xfId="0" applyFont="1" applyFill="1" applyBorder="1" applyAlignment="1">
      <alignment horizontal="left" vertical="center" shrinkToFit="1"/>
    </xf>
    <xf numFmtId="0" fontId="4" fillId="0" borderId="15" xfId="0" applyFont="1" applyFill="1" applyBorder="1" applyAlignment="1">
      <alignment horizontal="left" vertical="center" shrinkToFit="1"/>
    </xf>
    <xf numFmtId="0" fontId="4" fillId="0" borderId="16" xfId="0" applyFont="1" applyFill="1" applyBorder="1" applyAlignment="1">
      <alignment horizontal="left" vertical="center" shrinkToFit="1"/>
    </xf>
    <xf numFmtId="0" fontId="4" fillId="0" borderId="36" xfId="0" applyFont="1" applyFill="1" applyBorder="1" applyAlignment="1">
      <alignment horizontal="left" vertical="center" shrinkToFit="1"/>
    </xf>
    <xf numFmtId="0" fontId="23" fillId="0" borderId="22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 shrinkToFi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176" fontId="4" fillId="0" borderId="15" xfId="0" applyNumberFormat="1" applyFont="1" applyFill="1" applyBorder="1" applyAlignment="1">
      <alignment horizontal="center" vertical="center" shrinkToFit="1"/>
    </xf>
    <xf numFmtId="176" fontId="4" fillId="0" borderId="36" xfId="0" applyNumberFormat="1" applyFont="1" applyFill="1" applyBorder="1" applyAlignment="1">
      <alignment horizontal="center" vertical="center" shrinkToFit="1"/>
    </xf>
    <xf numFmtId="0" fontId="4" fillId="0" borderId="19" xfId="0" applyNumberFormat="1" applyFont="1" applyFill="1" applyBorder="1" applyAlignment="1">
      <alignment horizontal="center" vertical="center" shrinkToFit="1"/>
    </xf>
    <xf numFmtId="0" fontId="4" fillId="0" borderId="20" xfId="0" applyNumberFormat="1" applyFont="1" applyFill="1" applyBorder="1" applyAlignment="1">
      <alignment horizontal="center" vertical="center" shrinkToFit="1"/>
    </xf>
    <xf numFmtId="0" fontId="4" fillId="0" borderId="11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8" xfId="0" applyNumberFormat="1" applyFont="1" applyFill="1" applyBorder="1" applyAlignment="1">
      <alignment horizontal="center" vertical="center" shrinkToFit="1"/>
    </xf>
    <xf numFmtId="0" fontId="4" fillId="2" borderId="38" xfId="0" applyNumberFormat="1" applyFont="1" applyFill="1" applyBorder="1" applyAlignment="1">
      <alignment horizontal="center" vertical="center" shrinkToFit="1"/>
    </xf>
    <xf numFmtId="0" fontId="4" fillId="2" borderId="9" xfId="0" applyNumberFormat="1" applyFont="1" applyFill="1" applyBorder="1" applyAlignment="1">
      <alignment horizontal="center" vertical="center" shrinkToFit="1"/>
    </xf>
    <xf numFmtId="0" fontId="7" fillId="0" borderId="39" xfId="0" applyNumberFormat="1" applyFont="1" applyFill="1" applyBorder="1" applyAlignment="1">
      <alignment horizontal="center" vertical="center" shrinkToFit="1"/>
    </xf>
    <xf numFmtId="0" fontId="4" fillId="2" borderId="42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 shrinkToFit="1"/>
    </xf>
    <xf numFmtId="184" fontId="7" fillId="0" borderId="15" xfId="0" applyNumberFormat="1" applyFont="1" applyFill="1" applyBorder="1" applyAlignment="1">
      <alignment horizontal="center" vertical="center" shrinkToFit="1"/>
    </xf>
    <xf numFmtId="184" fontId="7" fillId="0" borderId="16" xfId="0" applyNumberFormat="1" applyFont="1" applyFill="1" applyBorder="1" applyAlignment="1">
      <alignment horizontal="center" vertical="center" shrinkToFit="1"/>
    </xf>
    <xf numFmtId="184" fontId="7" fillId="0" borderId="36" xfId="0" applyNumberFormat="1" applyFont="1" applyFill="1" applyBorder="1" applyAlignment="1">
      <alignment horizontal="center" vertical="center" shrinkToFit="1"/>
    </xf>
    <xf numFmtId="0" fontId="4" fillId="2" borderId="36" xfId="0" applyNumberFormat="1" applyFont="1" applyFill="1" applyBorder="1" applyAlignment="1">
      <alignment horizontal="center" vertical="center" shrinkToFit="1"/>
    </xf>
    <xf numFmtId="0" fontId="4" fillId="2" borderId="17" xfId="0" applyNumberFormat="1" applyFont="1" applyFill="1" applyBorder="1" applyAlignment="1">
      <alignment horizontal="center" vertical="center" shrinkToFit="1"/>
    </xf>
    <xf numFmtId="184" fontId="7" fillId="0" borderId="32" xfId="0" applyNumberFormat="1" applyFont="1" applyFill="1" applyBorder="1" applyAlignment="1">
      <alignment horizontal="center" vertical="center" shrinkToFit="1"/>
    </xf>
    <xf numFmtId="184" fontId="7" fillId="0" borderId="40" xfId="0" applyNumberFormat="1" applyFont="1" applyFill="1" applyBorder="1" applyAlignment="1">
      <alignment horizontal="center" vertical="center" shrinkToFit="1"/>
    </xf>
    <xf numFmtId="184" fontId="7" fillId="0" borderId="41" xfId="0" applyNumberFormat="1" applyFont="1" applyFill="1" applyBorder="1" applyAlignment="1">
      <alignment horizontal="center" vertical="center" shrinkToFit="1"/>
    </xf>
    <xf numFmtId="0" fontId="4" fillId="0" borderId="4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0" fontId="7" fillId="0" borderId="36" xfId="0" applyNumberFormat="1" applyFont="1" applyFill="1" applyBorder="1" applyAlignment="1">
      <alignment horizontal="center" vertical="center" shrinkToFit="1"/>
    </xf>
    <xf numFmtId="0" fontId="7" fillId="0" borderId="43" xfId="0" applyNumberFormat="1" applyFont="1" applyFill="1" applyBorder="1" applyAlignment="1">
      <alignment horizontal="center" vertical="center" shrinkToFit="1"/>
    </xf>
    <xf numFmtId="0" fontId="4" fillId="0" borderId="17" xfId="0" applyNumberFormat="1" applyFont="1" applyFill="1" applyBorder="1" applyAlignment="1">
      <alignment horizontal="center" vertical="center" shrinkToFit="1"/>
    </xf>
    <xf numFmtId="0" fontId="4" fillId="0" borderId="9" xfId="0" applyNumberFormat="1" applyFont="1" applyFill="1" applyBorder="1" applyAlignment="1">
      <alignment horizontal="center" vertical="center" shrinkToFit="1"/>
    </xf>
    <xf numFmtId="0" fontId="18" fillId="0" borderId="0" xfId="0" applyFont="1" applyAlignment="1"/>
    <xf numFmtId="0" fontId="4" fillId="0" borderId="44" xfId="0" applyFont="1" applyFill="1" applyBorder="1" applyAlignment="1">
      <alignment horizontal="center" vertical="center" textRotation="255" shrinkToFit="1"/>
    </xf>
    <xf numFmtId="0" fontId="4" fillId="0" borderId="45" xfId="0" applyFont="1" applyFill="1" applyBorder="1" applyAlignment="1">
      <alignment horizontal="center" vertical="center" textRotation="255" shrinkToFit="1"/>
    </xf>
    <xf numFmtId="0" fontId="1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textRotation="255" shrinkToFit="1"/>
    </xf>
    <xf numFmtId="0" fontId="7" fillId="0" borderId="42" xfId="0" applyFont="1" applyFill="1" applyBorder="1" applyAlignment="1">
      <alignment vertical="center" textRotation="255" shrinkToFit="1"/>
    </xf>
    <xf numFmtId="182" fontId="7" fillId="0" borderId="43" xfId="0" applyNumberFormat="1" applyFont="1" applyFill="1" applyBorder="1" applyAlignment="1">
      <alignment horizontal="center" vertical="center" shrinkToFit="1"/>
    </xf>
    <xf numFmtId="0" fontId="4" fillId="0" borderId="43" xfId="0" applyFont="1" applyFill="1" applyBorder="1" applyAlignment="1">
      <alignment horizontal="center" vertical="center" shrinkToFit="1"/>
    </xf>
    <xf numFmtId="0" fontId="4" fillId="0" borderId="42" xfId="0" applyFont="1" applyFill="1" applyBorder="1" applyAlignment="1">
      <alignment vertical="center" textRotation="255" shrinkToFit="1"/>
    </xf>
    <xf numFmtId="0" fontId="9" fillId="0" borderId="3" xfId="0" applyFont="1" applyFill="1" applyBorder="1" applyAlignment="1">
      <alignment horizontal="center" vertical="center" textRotation="255" shrinkToFit="1"/>
    </xf>
    <xf numFmtId="0" fontId="9" fillId="0" borderId="4" xfId="0" applyFont="1" applyFill="1" applyBorder="1" applyAlignment="1">
      <alignment horizontal="center" vertical="center" textRotation="255" shrinkToFit="1"/>
    </xf>
    <xf numFmtId="0" fontId="9" fillId="0" borderId="8" xfId="0" applyFont="1" applyFill="1" applyBorder="1" applyAlignment="1">
      <alignment horizontal="center" vertical="center" textRotation="255" shrinkToFit="1"/>
    </xf>
    <xf numFmtId="0" fontId="4" fillId="0" borderId="15" xfId="0" applyNumberFormat="1" applyFont="1" applyFill="1" applyBorder="1" applyAlignment="1">
      <alignment horizontal="center" vertical="center" shrinkToFit="1"/>
    </xf>
    <xf numFmtId="0" fontId="4" fillId="0" borderId="16" xfId="0" applyNumberFormat="1" applyFont="1" applyFill="1" applyBorder="1" applyAlignment="1">
      <alignment horizontal="center" vertical="center" shrinkToFit="1"/>
    </xf>
    <xf numFmtId="0" fontId="4" fillId="0" borderId="36" xfId="0" applyNumberFormat="1" applyFont="1" applyFill="1" applyBorder="1" applyAlignment="1">
      <alignment horizontal="center" vertical="center" shrinkToFit="1"/>
    </xf>
    <xf numFmtId="0" fontId="4" fillId="0" borderId="48" xfId="0" applyNumberFormat="1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47" xfId="0" applyNumberFormat="1" applyFont="1" applyFill="1" applyBorder="1" applyAlignment="1">
      <alignment horizontal="center" vertical="center" shrinkToFit="1"/>
    </xf>
    <xf numFmtId="0" fontId="4" fillId="0" borderId="6" xfId="0" applyNumberFormat="1" applyFont="1" applyFill="1" applyBorder="1" applyAlignment="1">
      <alignment horizontal="center" vertical="center" shrinkToFit="1"/>
    </xf>
    <xf numFmtId="0" fontId="4" fillId="0" borderId="46" xfId="0" applyFont="1" applyFill="1" applyBorder="1" applyAlignment="1">
      <alignment horizontal="center" vertical="center" textRotation="255" shrinkToFit="1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textRotation="255"/>
    </xf>
    <xf numFmtId="0" fontId="13" fillId="0" borderId="52" xfId="0" applyFont="1" applyBorder="1" applyAlignment="1">
      <alignment horizontal="left" vertical="center" shrinkToFit="1"/>
    </xf>
    <xf numFmtId="0" fontId="13" fillId="0" borderId="35" xfId="0" applyFont="1" applyBorder="1" applyAlignment="1">
      <alignment horizontal="right" vertical="center" shrinkToFit="1"/>
    </xf>
    <xf numFmtId="0" fontId="13" fillId="0" borderId="53" xfId="0" applyFont="1" applyBorder="1" applyAlignment="1">
      <alignment horizontal="left" vertical="center" shrinkToFit="1"/>
    </xf>
    <xf numFmtId="0" fontId="13" fillId="0" borderId="30" xfId="0" applyFont="1" applyBorder="1" applyAlignment="1">
      <alignment horizontal="left" vertical="center" shrinkToFit="1"/>
    </xf>
    <xf numFmtId="0" fontId="13" fillId="0" borderId="26" xfId="0" applyFont="1" applyBorder="1" applyAlignment="1">
      <alignment horizontal="left" vertical="center" shrinkToFit="1"/>
    </xf>
  </cellXfs>
  <cellStyles count="2">
    <cellStyle name="一般" xfId="0" builtinId="0"/>
    <cellStyle name="一般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G53"/>
  <sheetViews>
    <sheetView tabSelected="1" zoomScale="60" zoomScaleNormal="60" workbookViewId="0">
      <selection activeCell="U29" sqref="U29"/>
    </sheetView>
  </sheetViews>
  <sheetFormatPr defaultColWidth="9" defaultRowHeight="16.2" x14ac:dyDescent="0.3"/>
  <cols>
    <col min="1" max="1" width="0.77734375" style="4" customWidth="1"/>
    <col min="2" max="2" width="4.88671875" style="4" customWidth="1"/>
    <col min="3" max="3" width="4.6640625" style="4" hidden="1" customWidth="1"/>
    <col min="4" max="4" width="7.6640625" style="4" customWidth="1"/>
    <col min="5" max="5" width="18.6640625" style="4" customWidth="1"/>
    <col min="6" max="6" width="5" style="23" hidden="1" customWidth="1"/>
    <col min="7" max="7" width="5.21875" style="23" customWidth="1"/>
    <col min="8" max="8" width="4.33203125" style="4" customWidth="1"/>
    <col min="9" max="9" width="18.6640625" style="4" customWidth="1"/>
    <col min="10" max="10" width="5" style="23" hidden="1" customWidth="1"/>
    <col min="11" max="11" width="5.21875" style="23" customWidth="1"/>
    <col min="12" max="12" width="4.33203125" style="4" customWidth="1"/>
    <col min="13" max="13" width="18.6640625" style="4" customWidth="1"/>
    <col min="14" max="14" width="5" style="23" hidden="1" customWidth="1"/>
    <col min="15" max="15" width="5.21875" style="23" customWidth="1"/>
    <col min="16" max="16" width="4.33203125" style="4" customWidth="1"/>
    <col min="17" max="17" width="12.44140625" style="4" hidden="1" customWidth="1"/>
    <col min="18" max="19" width="5" style="23" hidden="1" customWidth="1"/>
    <col min="20" max="20" width="4.33203125" style="4" hidden="1" customWidth="1"/>
    <col min="21" max="21" width="18.6640625" style="4" customWidth="1"/>
    <col min="22" max="22" width="5" style="23" hidden="1" customWidth="1"/>
    <col min="23" max="23" width="5.21875" style="23" customWidth="1"/>
    <col min="24" max="24" width="4.33203125" style="4" customWidth="1"/>
    <col min="25" max="25" width="6.77734375" style="4" customWidth="1"/>
    <col min="26" max="26" width="18.33203125" style="4" customWidth="1"/>
    <col min="27" max="27" width="8.6640625" style="4" customWidth="1"/>
    <col min="28" max="33" width="9" style="4" hidden="1" customWidth="1"/>
    <col min="34" max="16384" width="9" style="4"/>
  </cols>
  <sheetData>
    <row r="1" spans="2:33" s="1" customFormat="1" ht="45" customHeight="1" x14ac:dyDescent="0.75">
      <c r="B1" s="162" t="s">
        <v>91</v>
      </c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</row>
    <row r="2" spans="2:33" s="1" customFormat="1" ht="26.1" customHeight="1" thickBot="1" x14ac:dyDescent="0.45">
      <c r="B2" s="25" t="s">
        <v>94</v>
      </c>
      <c r="C2" s="7"/>
      <c r="D2" s="5"/>
      <c r="E2" s="5"/>
      <c r="F2" s="22"/>
      <c r="G2" s="22"/>
      <c r="H2" s="5"/>
      <c r="I2" s="5"/>
      <c r="J2" s="22"/>
      <c r="K2" s="22"/>
      <c r="L2" s="5"/>
      <c r="M2" s="5"/>
      <c r="N2" s="22"/>
      <c r="O2" s="22"/>
      <c r="P2" s="5"/>
      <c r="Q2" s="5"/>
      <c r="R2" s="22"/>
      <c r="S2" s="22"/>
      <c r="T2" s="5"/>
      <c r="V2" s="6"/>
      <c r="W2" s="6"/>
      <c r="Z2" s="1" t="s">
        <v>93</v>
      </c>
    </row>
    <row r="3" spans="2:33" s="2" customFormat="1" ht="48" customHeight="1" x14ac:dyDescent="0.4">
      <c r="B3" s="30" t="s">
        <v>20</v>
      </c>
      <c r="C3" s="31" t="s">
        <v>21</v>
      </c>
      <c r="D3" s="32" t="s">
        <v>28</v>
      </c>
      <c r="E3" s="159" t="s">
        <v>19</v>
      </c>
      <c r="F3" s="160"/>
      <c r="G3" s="160"/>
      <c r="H3" s="161"/>
      <c r="I3" s="159" t="s">
        <v>26</v>
      </c>
      <c r="J3" s="160"/>
      <c r="K3" s="160"/>
      <c r="L3" s="161"/>
      <c r="M3" s="159" t="s">
        <v>39</v>
      </c>
      <c r="N3" s="160"/>
      <c r="O3" s="160"/>
      <c r="P3" s="161"/>
      <c r="Q3" s="159" t="s">
        <v>39</v>
      </c>
      <c r="R3" s="160"/>
      <c r="S3" s="160"/>
      <c r="T3" s="161"/>
      <c r="U3" s="159" t="s">
        <v>24</v>
      </c>
      <c r="V3" s="160"/>
      <c r="W3" s="160"/>
      <c r="X3" s="161"/>
      <c r="Y3" s="32" t="s">
        <v>25</v>
      </c>
      <c r="Z3" s="165" t="s">
        <v>34</v>
      </c>
      <c r="AA3" s="166"/>
    </row>
    <row r="4" spans="2:33" s="3" customFormat="1" ht="30" customHeight="1" x14ac:dyDescent="0.45">
      <c r="B4" s="64">
        <v>6</v>
      </c>
      <c r="C4" s="139"/>
      <c r="D4" s="146" t="s">
        <v>233</v>
      </c>
      <c r="E4" s="136" t="s">
        <v>97</v>
      </c>
      <c r="F4" s="137"/>
      <c r="G4" s="137"/>
      <c r="H4" s="138"/>
      <c r="I4" s="136" t="s">
        <v>112</v>
      </c>
      <c r="J4" s="137"/>
      <c r="K4" s="137"/>
      <c r="L4" s="138"/>
      <c r="M4" s="136" t="s">
        <v>120</v>
      </c>
      <c r="N4" s="137"/>
      <c r="O4" s="137"/>
      <c r="P4" s="138"/>
      <c r="Q4" s="136"/>
      <c r="R4" s="137"/>
      <c r="S4" s="137"/>
      <c r="T4" s="138"/>
      <c r="U4" s="136" t="s">
        <v>124</v>
      </c>
      <c r="V4" s="137"/>
      <c r="W4" s="137"/>
      <c r="X4" s="138"/>
      <c r="Y4" s="146" t="s">
        <v>133</v>
      </c>
      <c r="Z4" s="72" t="s">
        <v>40</v>
      </c>
      <c r="AA4" s="59">
        <v>5</v>
      </c>
      <c r="AB4" s="130">
        <f>VALUE(SUBSTITUTE(AA4,"份",""))</f>
        <v>5</v>
      </c>
      <c r="AC4" s="125">
        <v>2</v>
      </c>
      <c r="AD4" s="126"/>
      <c r="AE4" s="127">
        <v>15</v>
      </c>
      <c r="AG4" s="128">
        <v>70</v>
      </c>
    </row>
    <row r="5" spans="2:33" s="3" customFormat="1" ht="26.1" customHeight="1" x14ac:dyDescent="0.45">
      <c r="B5" s="64" t="s">
        <v>118</v>
      </c>
      <c r="C5" s="140"/>
      <c r="D5" s="152"/>
      <c r="E5" s="33" t="s">
        <v>100</v>
      </c>
      <c r="F5" s="34">
        <v>84.42</v>
      </c>
      <c r="G5" s="34">
        <v>6.5</v>
      </c>
      <c r="H5" s="35" t="s">
        <v>101</v>
      </c>
      <c r="I5" s="36" t="s">
        <v>115</v>
      </c>
      <c r="J5" s="37">
        <v>51.95</v>
      </c>
      <c r="K5" s="37">
        <v>4</v>
      </c>
      <c r="L5" s="35" t="s">
        <v>101</v>
      </c>
      <c r="M5" s="36" t="s">
        <v>122</v>
      </c>
      <c r="N5" s="37">
        <v>71.430000000000007</v>
      </c>
      <c r="O5" s="37">
        <v>5.5</v>
      </c>
      <c r="P5" s="35" t="s">
        <v>101</v>
      </c>
      <c r="Q5" s="38"/>
      <c r="R5" s="37"/>
      <c r="S5" s="37"/>
      <c r="T5" s="35"/>
      <c r="U5" s="39" t="s">
        <v>126</v>
      </c>
      <c r="V5" s="37">
        <v>32.47</v>
      </c>
      <c r="W5" s="37">
        <v>2.5</v>
      </c>
      <c r="X5" s="35" t="s">
        <v>101</v>
      </c>
      <c r="Y5" s="163"/>
      <c r="Z5" s="73" t="s">
        <v>41</v>
      </c>
      <c r="AA5" s="59">
        <v>0.8</v>
      </c>
      <c r="AB5" s="130">
        <f t="shared" ref="AB5:AB9" si="0">VALUE(SUBSTITUTE(AA5,"份",""))</f>
        <v>0.8</v>
      </c>
      <c r="AC5" s="125">
        <v>8</v>
      </c>
      <c r="AD5" s="126">
        <v>8</v>
      </c>
      <c r="AE5" s="127">
        <v>12</v>
      </c>
      <c r="AG5" s="128">
        <v>150</v>
      </c>
    </row>
    <row r="6" spans="2:33" s="3" customFormat="1" ht="26.1" customHeight="1" x14ac:dyDescent="0.45">
      <c r="B6" s="64">
        <v>9</v>
      </c>
      <c r="C6" s="140"/>
      <c r="D6" s="152"/>
      <c r="E6" s="40" t="s">
        <v>102</v>
      </c>
      <c r="F6" s="41">
        <v>32.47</v>
      </c>
      <c r="G6" s="41">
        <v>2.5</v>
      </c>
      <c r="H6" s="42" t="s">
        <v>101</v>
      </c>
      <c r="I6" s="40" t="s">
        <v>116</v>
      </c>
      <c r="J6" s="41">
        <v>6.49</v>
      </c>
      <c r="K6" s="41">
        <v>0.5</v>
      </c>
      <c r="L6" s="42" t="s">
        <v>101</v>
      </c>
      <c r="M6" s="40"/>
      <c r="N6" s="41"/>
      <c r="O6" s="41"/>
      <c r="P6" s="42"/>
      <c r="Q6" s="43"/>
      <c r="R6" s="41"/>
      <c r="S6" s="41"/>
      <c r="T6" s="42"/>
      <c r="U6" s="44" t="s">
        <v>127</v>
      </c>
      <c r="V6" s="41">
        <v>31.17</v>
      </c>
      <c r="W6" s="41">
        <v>2</v>
      </c>
      <c r="X6" s="42" t="s">
        <v>128</v>
      </c>
      <c r="Y6" s="163"/>
      <c r="Z6" s="73" t="s">
        <v>42</v>
      </c>
      <c r="AA6" s="59">
        <v>2.5</v>
      </c>
      <c r="AB6" s="130">
        <f t="shared" si="0"/>
        <v>2.5</v>
      </c>
      <c r="AC6" s="125">
        <v>7</v>
      </c>
      <c r="AD6" s="126">
        <v>5</v>
      </c>
      <c r="AE6" s="127"/>
      <c r="AG6" s="128">
        <v>75</v>
      </c>
    </row>
    <row r="7" spans="2:33" s="3" customFormat="1" ht="26.1" customHeight="1" x14ac:dyDescent="0.45">
      <c r="B7" s="64" t="s">
        <v>130</v>
      </c>
      <c r="C7" s="140"/>
      <c r="D7" s="152"/>
      <c r="E7" s="40" t="s">
        <v>103</v>
      </c>
      <c r="F7" s="41">
        <v>12.99</v>
      </c>
      <c r="G7" s="41">
        <v>2</v>
      </c>
      <c r="H7" s="45" t="s">
        <v>104</v>
      </c>
      <c r="I7" s="46" t="s">
        <v>239</v>
      </c>
      <c r="J7" s="47">
        <v>6.49</v>
      </c>
      <c r="K7" s="47">
        <v>0</v>
      </c>
      <c r="L7" s="45" t="s">
        <v>101</v>
      </c>
      <c r="M7" s="46"/>
      <c r="N7" s="47"/>
      <c r="O7" s="47"/>
      <c r="P7" s="45"/>
      <c r="Q7" s="43"/>
      <c r="R7" s="41"/>
      <c r="S7" s="41"/>
      <c r="T7" s="42"/>
      <c r="U7" s="48" t="s">
        <v>129</v>
      </c>
      <c r="V7" s="47">
        <v>6.49</v>
      </c>
      <c r="W7" s="47">
        <v>0.5</v>
      </c>
      <c r="X7" s="45" t="s">
        <v>101</v>
      </c>
      <c r="Y7" s="163"/>
      <c r="Z7" s="73" t="s">
        <v>36</v>
      </c>
      <c r="AA7" s="59">
        <v>1.8</v>
      </c>
      <c r="AB7" s="130">
        <f t="shared" si="0"/>
        <v>1.8</v>
      </c>
      <c r="AC7" s="125">
        <v>1</v>
      </c>
      <c r="AD7" s="126"/>
      <c r="AE7" s="127">
        <v>5</v>
      </c>
      <c r="AG7" s="128">
        <v>25</v>
      </c>
    </row>
    <row r="8" spans="2:33" s="3" customFormat="1" ht="26.1" customHeight="1" x14ac:dyDescent="0.4">
      <c r="B8" s="134" t="s">
        <v>95</v>
      </c>
      <c r="C8" s="140"/>
      <c r="D8" s="152"/>
      <c r="E8" s="40" t="s">
        <v>105</v>
      </c>
      <c r="F8" s="41">
        <v>12.99</v>
      </c>
      <c r="G8" s="41">
        <v>1</v>
      </c>
      <c r="H8" s="42" t="s">
        <v>101</v>
      </c>
      <c r="I8" s="40" t="s">
        <v>117</v>
      </c>
      <c r="J8" s="41">
        <v>6.49</v>
      </c>
      <c r="K8" s="41">
        <v>0.5</v>
      </c>
      <c r="L8" s="42" t="s">
        <v>101</v>
      </c>
      <c r="M8" s="40"/>
      <c r="N8" s="41"/>
      <c r="O8" s="41"/>
      <c r="P8" s="42"/>
      <c r="Q8" s="43"/>
      <c r="R8" s="41"/>
      <c r="S8" s="41"/>
      <c r="T8" s="42"/>
      <c r="U8" s="44"/>
      <c r="V8" s="41"/>
      <c r="W8" s="41"/>
      <c r="X8" s="42"/>
      <c r="Y8" s="163"/>
      <c r="Z8" s="73" t="s">
        <v>37</v>
      </c>
      <c r="AA8" s="59">
        <v>0</v>
      </c>
      <c r="AB8" s="130">
        <f t="shared" si="0"/>
        <v>0</v>
      </c>
      <c r="AC8" s="125"/>
      <c r="AD8" s="126"/>
      <c r="AE8" s="127">
        <v>15</v>
      </c>
      <c r="AG8" s="128">
        <v>60</v>
      </c>
    </row>
    <row r="9" spans="2:33" s="3" customFormat="1" ht="26.1" customHeight="1" x14ac:dyDescent="0.4">
      <c r="B9" s="134"/>
      <c r="C9" s="141"/>
      <c r="D9" s="152"/>
      <c r="E9" s="40" t="s">
        <v>106</v>
      </c>
      <c r="F9" s="41">
        <v>3.9</v>
      </c>
      <c r="G9" s="41">
        <v>1</v>
      </c>
      <c r="H9" s="42" t="s">
        <v>104</v>
      </c>
      <c r="I9" s="40"/>
      <c r="J9" s="41"/>
      <c r="K9" s="41"/>
      <c r="L9" s="42"/>
      <c r="M9" s="40"/>
      <c r="N9" s="41"/>
      <c r="O9" s="41"/>
      <c r="P9" s="42"/>
      <c r="Q9" s="43"/>
      <c r="R9" s="41"/>
      <c r="S9" s="41"/>
      <c r="T9" s="42"/>
      <c r="U9" s="44"/>
      <c r="V9" s="41"/>
      <c r="W9" s="41"/>
      <c r="X9" s="42"/>
      <c r="Y9" s="163"/>
      <c r="Z9" s="74" t="s">
        <v>38</v>
      </c>
      <c r="AA9" s="59">
        <v>2.5</v>
      </c>
      <c r="AB9" s="130">
        <f t="shared" si="0"/>
        <v>2.5</v>
      </c>
      <c r="AC9" s="125"/>
      <c r="AD9" s="126">
        <v>5</v>
      </c>
      <c r="AE9" s="127"/>
      <c r="AG9" s="128">
        <v>45</v>
      </c>
    </row>
    <row r="10" spans="2:33" s="3" customFormat="1" ht="26.1" customHeight="1" x14ac:dyDescent="0.45">
      <c r="B10" s="135"/>
      <c r="C10" s="26"/>
      <c r="D10" s="152"/>
      <c r="E10" s="46" t="s">
        <v>240</v>
      </c>
      <c r="F10" s="41">
        <v>6.49</v>
      </c>
      <c r="G10" s="41">
        <v>0</v>
      </c>
      <c r="H10" s="42" t="s">
        <v>101</v>
      </c>
      <c r="I10" s="40"/>
      <c r="J10" s="41"/>
      <c r="K10" s="41"/>
      <c r="L10" s="42"/>
      <c r="M10" s="40"/>
      <c r="N10" s="41"/>
      <c r="O10" s="41"/>
      <c r="P10" s="42"/>
      <c r="Q10" s="43"/>
      <c r="R10" s="41"/>
      <c r="S10" s="41"/>
      <c r="T10" s="42"/>
      <c r="U10" s="44"/>
      <c r="V10" s="41"/>
      <c r="W10" s="41"/>
      <c r="X10" s="42"/>
      <c r="Y10" s="163"/>
      <c r="Z10" s="24"/>
      <c r="AA10" s="59"/>
      <c r="AC10" s="129">
        <f>SUMPRODUCT(AB4:AB9,AC4:AC9)</f>
        <v>35.699999999999996</v>
      </c>
      <c r="AD10" s="129">
        <f>SUMPRODUCT(AB4:AB9,AD4:AD9)</f>
        <v>31.4</v>
      </c>
      <c r="AE10" s="129">
        <f>SUMPRODUCT(AB4:AB9,AE4:AE9)</f>
        <v>93.6</v>
      </c>
      <c r="AF10" s="129">
        <f>AC10*4+AD10*9+AE10*4</f>
        <v>799.8</v>
      </c>
      <c r="AG10" s="128">
        <f>SUMPRODUCT(AB4:AB9,AG4:AG9)</f>
        <v>815</v>
      </c>
    </row>
    <row r="11" spans="2:33" s="3" customFormat="1" ht="26.1" customHeight="1" x14ac:dyDescent="0.45">
      <c r="B11" s="66" t="s">
        <v>119</v>
      </c>
      <c r="C11" s="27"/>
      <c r="D11" s="152"/>
      <c r="E11" s="40" t="s">
        <v>108</v>
      </c>
      <c r="F11" s="41">
        <v>3.25</v>
      </c>
      <c r="G11" s="41">
        <v>0.5</v>
      </c>
      <c r="H11" s="42" t="s">
        <v>109</v>
      </c>
      <c r="I11" s="40"/>
      <c r="J11" s="41"/>
      <c r="K11" s="41"/>
      <c r="L11" s="42"/>
      <c r="M11" s="40"/>
      <c r="N11" s="41"/>
      <c r="O11" s="41"/>
      <c r="P11" s="42"/>
      <c r="Q11" s="43"/>
      <c r="R11" s="41"/>
      <c r="S11" s="41"/>
      <c r="T11" s="42"/>
      <c r="U11" s="44"/>
      <c r="V11" s="41"/>
      <c r="W11" s="41"/>
      <c r="X11" s="42"/>
      <c r="Y11" s="163"/>
      <c r="Z11" s="73" t="s">
        <v>35</v>
      </c>
      <c r="AA11" s="59"/>
      <c r="AB11" s="3" t="s">
        <v>98</v>
      </c>
      <c r="AC11" s="3" t="s">
        <v>131</v>
      </c>
      <c r="AD11" s="3" t="s">
        <v>132</v>
      </c>
      <c r="AF11" s="131">
        <f>AE12+AF12+AG12</f>
        <v>1</v>
      </c>
    </row>
    <row r="12" spans="2:33" s="3" customFormat="1" ht="26.1" customHeight="1" x14ac:dyDescent="0.45">
      <c r="B12" s="76">
        <v>77</v>
      </c>
      <c r="C12" s="28"/>
      <c r="D12" s="153"/>
      <c r="E12" s="49"/>
      <c r="F12" s="50"/>
      <c r="G12" s="50"/>
      <c r="H12" s="51"/>
      <c r="I12" s="49"/>
      <c r="J12" s="50"/>
      <c r="K12" s="50"/>
      <c r="L12" s="51"/>
      <c r="M12" s="49"/>
      <c r="N12" s="50"/>
      <c r="O12" s="50"/>
      <c r="P12" s="51"/>
      <c r="Q12" s="52"/>
      <c r="R12" s="50"/>
      <c r="S12" s="50"/>
      <c r="T12" s="51"/>
      <c r="U12" s="53"/>
      <c r="V12" s="50"/>
      <c r="W12" s="50"/>
      <c r="X12" s="51"/>
      <c r="Y12" s="164"/>
      <c r="Z12" s="58">
        <f>AB4*70+AB5*150+AB6*75+AB7*25+AB8*60+AB9*45</f>
        <v>815</v>
      </c>
      <c r="AA12" s="60"/>
      <c r="AB12" s="3" t="s">
        <v>211</v>
      </c>
      <c r="AC12" s="3" t="s">
        <v>212</v>
      </c>
      <c r="AD12" s="3" t="s">
        <v>213</v>
      </c>
      <c r="AE12" s="132">
        <f>AC10*4/AF10</f>
        <v>0.17854463615903976</v>
      </c>
      <c r="AF12" s="132">
        <f>AD10*9/AF10</f>
        <v>0.35333833458364589</v>
      </c>
      <c r="AG12" s="132">
        <f>AE10*4/AF10</f>
        <v>0.46811702925731435</v>
      </c>
    </row>
    <row r="13" spans="2:33" s="3" customFormat="1" ht="30" customHeight="1" x14ac:dyDescent="0.45">
      <c r="B13" s="64">
        <v>6</v>
      </c>
      <c r="C13" s="139"/>
      <c r="D13" s="145" t="s">
        <v>134</v>
      </c>
      <c r="E13" s="156" t="s">
        <v>135</v>
      </c>
      <c r="F13" s="157"/>
      <c r="G13" s="157"/>
      <c r="H13" s="158"/>
      <c r="I13" s="156" t="s">
        <v>141</v>
      </c>
      <c r="J13" s="157"/>
      <c r="K13" s="157"/>
      <c r="L13" s="158"/>
      <c r="M13" s="156" t="s">
        <v>146</v>
      </c>
      <c r="N13" s="157"/>
      <c r="O13" s="157"/>
      <c r="P13" s="158"/>
      <c r="Q13" s="136"/>
      <c r="R13" s="137"/>
      <c r="S13" s="137"/>
      <c r="T13" s="138"/>
      <c r="U13" s="156" t="s">
        <v>148</v>
      </c>
      <c r="V13" s="157"/>
      <c r="W13" s="157"/>
      <c r="X13" s="158"/>
      <c r="Y13" s="145" t="s">
        <v>156</v>
      </c>
      <c r="Z13" s="72" t="s">
        <v>40</v>
      </c>
      <c r="AA13" s="59">
        <v>4.8</v>
      </c>
      <c r="AB13" s="130">
        <f>VALUE(SUBSTITUTE(AA13,"份",""))</f>
        <v>4.8</v>
      </c>
      <c r="AC13" s="125">
        <v>2</v>
      </c>
      <c r="AD13" s="126"/>
      <c r="AE13" s="127">
        <v>15</v>
      </c>
      <c r="AG13" s="128">
        <v>70</v>
      </c>
    </row>
    <row r="14" spans="2:33" s="3" customFormat="1" ht="26.1" customHeight="1" x14ac:dyDescent="0.45">
      <c r="B14" s="64" t="s">
        <v>118</v>
      </c>
      <c r="C14" s="140"/>
      <c r="D14" s="146"/>
      <c r="E14" s="33" t="s">
        <v>136</v>
      </c>
      <c r="F14" s="34">
        <v>58.44</v>
      </c>
      <c r="G14" s="34">
        <v>5</v>
      </c>
      <c r="H14" s="35" t="s">
        <v>101</v>
      </c>
      <c r="I14" s="33" t="s">
        <v>143</v>
      </c>
      <c r="J14" s="34">
        <v>45.46</v>
      </c>
      <c r="K14" s="34">
        <v>3.5</v>
      </c>
      <c r="L14" s="35" t="s">
        <v>101</v>
      </c>
      <c r="M14" s="33" t="s">
        <v>147</v>
      </c>
      <c r="N14" s="34">
        <v>71.430000000000007</v>
      </c>
      <c r="O14" s="34">
        <v>5.5</v>
      </c>
      <c r="P14" s="35" t="s">
        <v>101</v>
      </c>
      <c r="Q14" s="33"/>
      <c r="R14" s="34"/>
      <c r="S14" s="34"/>
      <c r="T14" s="35"/>
      <c r="U14" s="33" t="s">
        <v>149</v>
      </c>
      <c r="V14" s="34">
        <v>77.92</v>
      </c>
      <c r="W14" s="34">
        <v>3</v>
      </c>
      <c r="X14" s="35" t="s">
        <v>150</v>
      </c>
      <c r="Y14" s="146"/>
      <c r="Z14" s="73" t="s">
        <v>41</v>
      </c>
      <c r="AA14" s="59">
        <v>0</v>
      </c>
      <c r="AB14" s="130">
        <f t="shared" ref="AB14:AB18" si="1">VALUE(SUBSTITUTE(AA14,"份",""))</f>
        <v>0</v>
      </c>
      <c r="AC14" s="125">
        <v>8</v>
      </c>
      <c r="AD14" s="126">
        <v>8</v>
      </c>
      <c r="AE14" s="127">
        <v>12</v>
      </c>
      <c r="AG14" s="128">
        <v>150</v>
      </c>
    </row>
    <row r="15" spans="2:33" s="3" customFormat="1" ht="26.1" customHeight="1" x14ac:dyDescent="0.45">
      <c r="B15" s="64">
        <v>10</v>
      </c>
      <c r="C15" s="140"/>
      <c r="D15" s="146"/>
      <c r="E15" s="40" t="s">
        <v>137</v>
      </c>
      <c r="F15" s="41">
        <v>32.47</v>
      </c>
      <c r="G15" s="41">
        <v>2.5</v>
      </c>
      <c r="H15" s="42" t="s">
        <v>101</v>
      </c>
      <c r="I15" s="40" t="s">
        <v>144</v>
      </c>
      <c r="J15" s="41">
        <v>32.47</v>
      </c>
      <c r="K15" s="41">
        <v>2.5</v>
      </c>
      <c r="L15" s="42" t="s">
        <v>101</v>
      </c>
      <c r="M15" s="40"/>
      <c r="N15" s="41"/>
      <c r="O15" s="41"/>
      <c r="P15" s="42"/>
      <c r="Q15" s="40"/>
      <c r="R15" s="41"/>
      <c r="S15" s="41"/>
      <c r="T15" s="42"/>
      <c r="U15" s="40" t="s">
        <v>151</v>
      </c>
      <c r="V15" s="41">
        <v>12.99</v>
      </c>
      <c r="W15" s="41">
        <v>1</v>
      </c>
      <c r="X15" s="42" t="s">
        <v>104</v>
      </c>
      <c r="Y15" s="146"/>
      <c r="Z15" s="73" t="s">
        <v>42</v>
      </c>
      <c r="AA15" s="59">
        <v>2.5</v>
      </c>
      <c r="AB15" s="130">
        <f t="shared" si="1"/>
        <v>2.5</v>
      </c>
      <c r="AC15" s="125">
        <v>7</v>
      </c>
      <c r="AD15" s="126">
        <v>5</v>
      </c>
      <c r="AE15" s="127"/>
      <c r="AG15" s="128">
        <v>75</v>
      </c>
    </row>
    <row r="16" spans="2:33" s="3" customFormat="1" ht="26.1" customHeight="1" x14ac:dyDescent="0.45">
      <c r="B16" s="64" t="s">
        <v>154</v>
      </c>
      <c r="C16" s="140"/>
      <c r="D16" s="146"/>
      <c r="E16" s="40" t="s">
        <v>138</v>
      </c>
      <c r="F16" s="41">
        <v>19.48</v>
      </c>
      <c r="G16" s="41">
        <v>1.5</v>
      </c>
      <c r="H16" s="45" t="s">
        <v>101</v>
      </c>
      <c r="I16" s="40" t="s">
        <v>145</v>
      </c>
      <c r="J16" s="41">
        <v>5.2</v>
      </c>
      <c r="K16" s="41">
        <v>0.4</v>
      </c>
      <c r="L16" s="45" t="s">
        <v>101</v>
      </c>
      <c r="M16" s="40"/>
      <c r="N16" s="41"/>
      <c r="O16" s="41"/>
      <c r="P16" s="45"/>
      <c r="Q16" s="40"/>
      <c r="R16" s="41"/>
      <c r="S16" s="41"/>
      <c r="T16" s="42"/>
      <c r="U16" s="40" t="s">
        <v>152</v>
      </c>
      <c r="V16" s="41">
        <v>12.99</v>
      </c>
      <c r="W16" s="41">
        <v>1</v>
      </c>
      <c r="X16" s="45" t="s">
        <v>101</v>
      </c>
      <c r="Y16" s="146"/>
      <c r="Z16" s="73" t="s">
        <v>36</v>
      </c>
      <c r="AA16" s="59">
        <v>1.8</v>
      </c>
      <c r="AB16" s="130">
        <f t="shared" si="1"/>
        <v>1.8</v>
      </c>
      <c r="AC16" s="125">
        <v>1</v>
      </c>
      <c r="AD16" s="126"/>
      <c r="AE16" s="127">
        <v>5</v>
      </c>
      <c r="AG16" s="128">
        <v>25</v>
      </c>
    </row>
    <row r="17" spans="2:33" s="3" customFormat="1" ht="26.1" customHeight="1" x14ac:dyDescent="0.4">
      <c r="B17" s="154" t="s">
        <v>155</v>
      </c>
      <c r="C17" s="140"/>
      <c r="D17" s="146"/>
      <c r="E17" s="40" t="s">
        <v>106</v>
      </c>
      <c r="F17" s="41">
        <v>3.9</v>
      </c>
      <c r="G17" s="41">
        <v>1</v>
      </c>
      <c r="H17" s="42" t="s">
        <v>104</v>
      </c>
      <c r="I17" s="40" t="s">
        <v>107</v>
      </c>
      <c r="J17" s="41">
        <v>5.2</v>
      </c>
      <c r="K17" s="41">
        <v>0.4</v>
      </c>
      <c r="L17" s="42" t="s">
        <v>101</v>
      </c>
      <c r="M17" s="40"/>
      <c r="N17" s="41"/>
      <c r="O17" s="41"/>
      <c r="P17" s="42"/>
      <c r="Q17" s="40"/>
      <c r="R17" s="41"/>
      <c r="S17" s="41"/>
      <c r="T17" s="42"/>
      <c r="U17" s="40" t="s">
        <v>153</v>
      </c>
      <c r="V17" s="41">
        <v>9.09</v>
      </c>
      <c r="W17" s="41">
        <v>0.7</v>
      </c>
      <c r="X17" s="42" t="s">
        <v>101</v>
      </c>
      <c r="Y17" s="146"/>
      <c r="Z17" s="73" t="s">
        <v>37</v>
      </c>
      <c r="AA17" s="59">
        <v>1</v>
      </c>
      <c r="AB17" s="130">
        <f t="shared" si="1"/>
        <v>1</v>
      </c>
      <c r="AC17" s="125"/>
      <c r="AD17" s="126"/>
      <c r="AE17" s="127">
        <v>15</v>
      </c>
      <c r="AG17" s="128">
        <v>60</v>
      </c>
    </row>
    <row r="18" spans="2:33" s="3" customFormat="1" ht="26.1" customHeight="1" x14ac:dyDescent="0.4">
      <c r="B18" s="154"/>
      <c r="C18" s="141"/>
      <c r="D18" s="146"/>
      <c r="E18" s="40" t="s">
        <v>139</v>
      </c>
      <c r="F18" s="41">
        <v>6.49</v>
      </c>
      <c r="G18" s="41">
        <v>0.5</v>
      </c>
      <c r="H18" s="42" t="s">
        <v>101</v>
      </c>
      <c r="I18" s="40"/>
      <c r="J18" s="41"/>
      <c r="K18" s="41"/>
      <c r="L18" s="42"/>
      <c r="M18" s="40"/>
      <c r="N18" s="41"/>
      <c r="O18" s="41"/>
      <c r="P18" s="42"/>
      <c r="Q18" s="40"/>
      <c r="R18" s="41"/>
      <c r="S18" s="41"/>
      <c r="T18" s="42"/>
      <c r="U18" s="40"/>
      <c r="V18" s="41"/>
      <c r="W18" s="41"/>
      <c r="X18" s="42"/>
      <c r="Y18" s="146"/>
      <c r="Z18" s="74" t="s">
        <v>38</v>
      </c>
      <c r="AA18" s="59">
        <v>2.8</v>
      </c>
      <c r="AB18" s="130">
        <f t="shared" si="1"/>
        <v>2.8</v>
      </c>
      <c r="AC18" s="125"/>
      <c r="AD18" s="126">
        <v>5</v>
      </c>
      <c r="AE18" s="127"/>
      <c r="AG18" s="128">
        <v>45</v>
      </c>
    </row>
    <row r="19" spans="2:33" s="3" customFormat="1" ht="26.1" customHeight="1" thickBot="1" x14ac:dyDescent="0.5">
      <c r="B19" s="155"/>
      <c r="C19" s="26"/>
      <c r="D19" s="146"/>
      <c r="E19" s="40" t="s">
        <v>108</v>
      </c>
      <c r="F19" s="41">
        <v>3.25</v>
      </c>
      <c r="G19" s="41">
        <v>0.5</v>
      </c>
      <c r="H19" s="42" t="s">
        <v>109</v>
      </c>
      <c r="I19" s="40"/>
      <c r="J19" s="41"/>
      <c r="K19" s="41"/>
      <c r="L19" s="42"/>
      <c r="M19" s="40"/>
      <c r="N19" s="41"/>
      <c r="O19" s="41"/>
      <c r="P19" s="42"/>
      <c r="Q19" s="40"/>
      <c r="R19" s="41"/>
      <c r="S19" s="41"/>
      <c r="T19" s="42"/>
      <c r="U19" s="40"/>
      <c r="V19" s="41"/>
      <c r="W19" s="41"/>
      <c r="X19" s="42"/>
      <c r="Y19" s="146"/>
      <c r="Z19" s="24"/>
      <c r="AA19" s="59"/>
      <c r="AC19" s="129">
        <f>SUMPRODUCT(AB13:AB18,AC13:AC18)</f>
        <v>28.900000000000002</v>
      </c>
      <c r="AD19" s="129">
        <f>SUMPRODUCT(AB13:AB18,AD13:AD18)</f>
        <v>26.5</v>
      </c>
      <c r="AE19" s="129">
        <f>SUMPRODUCT(AB13:AB18,AE13:AE18)</f>
        <v>96</v>
      </c>
      <c r="AF19" s="129">
        <f>AC19*4+AD19*9+AE19*4</f>
        <v>738.1</v>
      </c>
      <c r="AG19" s="128">
        <f>SUMPRODUCT(AB13:AB18,AG13:AG18)</f>
        <v>754.5</v>
      </c>
    </row>
    <row r="20" spans="2:33" s="3" customFormat="1" ht="26.1" customHeight="1" x14ac:dyDescent="0.45">
      <c r="B20" s="66" t="s">
        <v>123</v>
      </c>
      <c r="C20" s="27"/>
      <c r="D20" s="146"/>
      <c r="E20" s="40"/>
      <c r="F20" s="41"/>
      <c r="G20" s="41"/>
      <c r="H20" s="44"/>
      <c r="I20" s="255" t="s">
        <v>237</v>
      </c>
      <c r="J20" s="256">
        <v>100</v>
      </c>
      <c r="K20" s="256">
        <v>54</v>
      </c>
      <c r="L20" s="257" t="s">
        <v>167</v>
      </c>
      <c r="M20" s="44"/>
      <c r="N20" s="41"/>
      <c r="O20" s="41"/>
      <c r="P20" s="42"/>
      <c r="Q20" s="40"/>
      <c r="R20" s="41"/>
      <c r="S20" s="41"/>
      <c r="T20" s="42"/>
      <c r="U20" s="40"/>
      <c r="V20" s="41"/>
      <c r="W20" s="41"/>
      <c r="X20" s="42"/>
      <c r="Y20" s="146"/>
      <c r="Z20" s="73" t="s">
        <v>35</v>
      </c>
      <c r="AA20" s="59"/>
      <c r="AB20" s="3" t="s">
        <v>121</v>
      </c>
      <c r="AC20" s="3" t="s">
        <v>131</v>
      </c>
      <c r="AD20" s="3" t="s">
        <v>99</v>
      </c>
      <c r="AF20" s="131">
        <f>AE21+AF21+AG21</f>
        <v>0.99999999999999989</v>
      </c>
    </row>
    <row r="21" spans="2:33" s="3" customFormat="1" ht="26.1" customHeight="1" thickBot="1" x14ac:dyDescent="0.5">
      <c r="B21" s="76">
        <v>77</v>
      </c>
      <c r="C21" s="28"/>
      <c r="D21" s="147"/>
      <c r="E21" s="49"/>
      <c r="F21" s="50"/>
      <c r="G21" s="50"/>
      <c r="H21" s="53"/>
      <c r="I21" s="258" t="s">
        <v>238</v>
      </c>
      <c r="J21" s="55">
        <v>12.96</v>
      </c>
      <c r="K21" s="55">
        <v>5</v>
      </c>
      <c r="L21" s="259" t="s">
        <v>101</v>
      </c>
      <c r="M21" s="53"/>
      <c r="N21" s="50"/>
      <c r="O21" s="50"/>
      <c r="P21" s="51"/>
      <c r="Q21" s="40"/>
      <c r="R21" s="41"/>
      <c r="S21" s="41"/>
      <c r="T21" s="42"/>
      <c r="U21" s="49"/>
      <c r="V21" s="50"/>
      <c r="W21" s="50"/>
      <c r="X21" s="51"/>
      <c r="Y21" s="147"/>
      <c r="Z21" s="58">
        <f>AB13*70+AB14*150+AB15*75+AB16*25+AB17*60+AB18*45</f>
        <v>754.5</v>
      </c>
      <c r="AA21" s="60"/>
      <c r="AB21" s="3" t="s">
        <v>214</v>
      </c>
      <c r="AC21" s="3" t="s">
        <v>215</v>
      </c>
      <c r="AD21" s="3" t="s">
        <v>216</v>
      </c>
      <c r="AE21" s="132">
        <f>AC19*4/AF19</f>
        <v>0.15661834439777808</v>
      </c>
      <c r="AF21" s="132">
        <f>AD19*9/AF19</f>
        <v>0.32312694756808019</v>
      </c>
      <c r="AG21" s="132">
        <f>AE19*4/AF19</f>
        <v>0.52025470803414164</v>
      </c>
    </row>
    <row r="22" spans="2:33" s="3" customFormat="1" ht="30" customHeight="1" x14ac:dyDescent="0.45">
      <c r="B22" s="64">
        <v>6</v>
      </c>
      <c r="C22" s="139"/>
      <c r="D22" s="145" t="s">
        <v>157</v>
      </c>
      <c r="E22" s="142" t="s">
        <v>158</v>
      </c>
      <c r="F22" s="143"/>
      <c r="G22" s="143"/>
      <c r="H22" s="144"/>
      <c r="I22" s="156" t="s">
        <v>165</v>
      </c>
      <c r="J22" s="157"/>
      <c r="K22" s="157"/>
      <c r="L22" s="158"/>
      <c r="M22" s="142" t="s">
        <v>169</v>
      </c>
      <c r="N22" s="143"/>
      <c r="O22" s="143"/>
      <c r="P22" s="144"/>
      <c r="Q22" s="136"/>
      <c r="R22" s="137"/>
      <c r="S22" s="137"/>
      <c r="T22" s="138"/>
      <c r="U22" s="142" t="s">
        <v>172</v>
      </c>
      <c r="V22" s="143"/>
      <c r="W22" s="143"/>
      <c r="X22" s="144"/>
      <c r="Y22" s="145" t="s">
        <v>177</v>
      </c>
      <c r="Z22" s="72" t="s">
        <v>40</v>
      </c>
      <c r="AA22" s="59">
        <v>5.0999999999999996</v>
      </c>
      <c r="AB22" s="130">
        <f>VALUE(SUBSTITUTE(AA22,"份",""))</f>
        <v>5.0999999999999996</v>
      </c>
      <c r="AC22" s="125">
        <v>2</v>
      </c>
      <c r="AD22" s="126"/>
      <c r="AE22" s="127">
        <v>15</v>
      </c>
      <c r="AG22" s="128">
        <v>70</v>
      </c>
    </row>
    <row r="23" spans="2:33" s="3" customFormat="1" ht="26.1" customHeight="1" x14ac:dyDescent="0.45">
      <c r="B23" s="64" t="s">
        <v>140</v>
      </c>
      <c r="C23" s="140"/>
      <c r="D23" s="146"/>
      <c r="E23" s="33" t="s">
        <v>159</v>
      </c>
      <c r="F23" s="34">
        <v>46.3</v>
      </c>
      <c r="G23" s="34">
        <v>2.5</v>
      </c>
      <c r="H23" s="35" t="s">
        <v>101</v>
      </c>
      <c r="I23" s="33" t="s">
        <v>166</v>
      </c>
      <c r="J23" s="34">
        <v>100</v>
      </c>
      <c r="K23" s="34">
        <v>54</v>
      </c>
      <c r="L23" s="35" t="s">
        <v>167</v>
      </c>
      <c r="M23" s="33" t="s">
        <v>170</v>
      </c>
      <c r="N23" s="34">
        <v>83.33</v>
      </c>
      <c r="O23" s="34">
        <v>4</v>
      </c>
      <c r="P23" s="35" t="s">
        <v>101</v>
      </c>
      <c r="Q23" s="33"/>
      <c r="R23" s="34"/>
      <c r="S23" s="34"/>
      <c r="T23" s="35"/>
      <c r="U23" s="33" t="s">
        <v>102</v>
      </c>
      <c r="V23" s="34">
        <v>46.3</v>
      </c>
      <c r="W23" s="34">
        <v>2.5</v>
      </c>
      <c r="X23" s="35" t="s">
        <v>101</v>
      </c>
      <c r="Y23" s="146"/>
      <c r="Z23" s="73" t="s">
        <v>41</v>
      </c>
      <c r="AA23" s="59">
        <v>0.42</v>
      </c>
      <c r="AB23" s="130">
        <f t="shared" ref="AB23:AB27" si="2">VALUE(SUBSTITUTE(AA23,"份",""))</f>
        <v>0.42</v>
      </c>
      <c r="AC23" s="125">
        <v>8</v>
      </c>
      <c r="AD23" s="126">
        <v>8</v>
      </c>
      <c r="AE23" s="127">
        <v>12</v>
      </c>
      <c r="AG23" s="128">
        <v>150</v>
      </c>
    </row>
    <row r="24" spans="2:33" s="3" customFormat="1" ht="26.1" customHeight="1" x14ac:dyDescent="0.45">
      <c r="B24" s="64">
        <v>11</v>
      </c>
      <c r="C24" s="140"/>
      <c r="D24" s="146"/>
      <c r="E24" s="40" t="s">
        <v>235</v>
      </c>
      <c r="F24" s="41">
        <v>37.04</v>
      </c>
      <c r="G24" s="41">
        <v>2</v>
      </c>
      <c r="H24" s="42" t="s">
        <v>101</v>
      </c>
      <c r="I24" s="40" t="s">
        <v>236</v>
      </c>
      <c r="J24" s="41">
        <v>9.26</v>
      </c>
      <c r="K24" s="41">
        <v>5</v>
      </c>
      <c r="L24" s="42" t="s">
        <v>167</v>
      </c>
      <c r="M24" s="40"/>
      <c r="N24" s="41"/>
      <c r="O24" s="41"/>
      <c r="P24" s="42"/>
      <c r="Q24" s="40"/>
      <c r="R24" s="41"/>
      <c r="S24" s="41"/>
      <c r="T24" s="42"/>
      <c r="U24" s="40" t="s">
        <v>173</v>
      </c>
      <c r="V24" s="41">
        <v>9.26</v>
      </c>
      <c r="W24" s="41">
        <v>0.5</v>
      </c>
      <c r="X24" s="42" t="s">
        <v>101</v>
      </c>
      <c r="Y24" s="146"/>
      <c r="Z24" s="73" t="s">
        <v>42</v>
      </c>
      <c r="AA24" s="59">
        <v>2.5</v>
      </c>
      <c r="AB24" s="130">
        <f t="shared" si="2"/>
        <v>2.5</v>
      </c>
      <c r="AC24" s="125">
        <v>7</v>
      </c>
      <c r="AD24" s="126">
        <v>5</v>
      </c>
      <c r="AE24" s="127"/>
      <c r="AG24" s="128">
        <v>75</v>
      </c>
    </row>
    <row r="25" spans="2:33" s="3" customFormat="1" ht="26.1" customHeight="1" x14ac:dyDescent="0.45">
      <c r="B25" s="64" t="s">
        <v>171</v>
      </c>
      <c r="C25" s="140"/>
      <c r="D25" s="146"/>
      <c r="E25" s="40" t="s">
        <v>160</v>
      </c>
      <c r="F25" s="41">
        <v>0.69</v>
      </c>
      <c r="G25" s="41">
        <v>1</v>
      </c>
      <c r="H25" s="45" t="s">
        <v>161</v>
      </c>
      <c r="I25" s="40" t="s">
        <v>168</v>
      </c>
      <c r="J25" s="41">
        <v>12.96</v>
      </c>
      <c r="K25" s="41">
        <v>0.7</v>
      </c>
      <c r="L25" s="45" t="s">
        <v>101</v>
      </c>
      <c r="M25" s="40"/>
      <c r="N25" s="41"/>
      <c r="O25" s="41"/>
      <c r="P25" s="45"/>
      <c r="Q25" s="40"/>
      <c r="R25" s="41"/>
      <c r="S25" s="41"/>
      <c r="T25" s="42"/>
      <c r="U25" s="40" t="s">
        <v>174</v>
      </c>
      <c r="V25" s="41">
        <v>5.56</v>
      </c>
      <c r="W25" s="41">
        <v>0.3</v>
      </c>
      <c r="X25" s="45" t="s">
        <v>101</v>
      </c>
      <c r="Y25" s="146"/>
      <c r="Z25" s="73" t="s">
        <v>36</v>
      </c>
      <c r="AA25" s="59">
        <v>1.9</v>
      </c>
      <c r="AB25" s="130">
        <f t="shared" si="2"/>
        <v>1.9</v>
      </c>
      <c r="AC25" s="125">
        <v>1</v>
      </c>
      <c r="AD25" s="126"/>
      <c r="AE25" s="127">
        <v>5</v>
      </c>
      <c r="AG25" s="128">
        <v>25</v>
      </c>
    </row>
    <row r="26" spans="2:33" s="3" customFormat="1" ht="26.1" customHeight="1" x14ac:dyDescent="0.4">
      <c r="B26" s="134" t="s">
        <v>175</v>
      </c>
      <c r="C26" s="140"/>
      <c r="D26" s="146"/>
      <c r="E26" s="40" t="s">
        <v>107</v>
      </c>
      <c r="F26" s="41">
        <v>12.96</v>
      </c>
      <c r="G26" s="41">
        <v>0.7</v>
      </c>
      <c r="H26" s="42" t="s">
        <v>101</v>
      </c>
      <c r="I26" s="40"/>
      <c r="J26" s="41"/>
      <c r="K26" s="41"/>
      <c r="L26" s="42"/>
      <c r="M26" s="40"/>
      <c r="N26" s="41"/>
      <c r="O26" s="41"/>
      <c r="P26" s="42"/>
      <c r="Q26" s="40"/>
      <c r="R26" s="41"/>
      <c r="S26" s="41"/>
      <c r="T26" s="42"/>
      <c r="U26" s="40" t="s">
        <v>117</v>
      </c>
      <c r="V26" s="41">
        <v>5.56</v>
      </c>
      <c r="W26" s="41">
        <v>0.3</v>
      </c>
      <c r="X26" s="42" t="s">
        <v>101</v>
      </c>
      <c r="Y26" s="146"/>
      <c r="Z26" s="73" t="s">
        <v>37</v>
      </c>
      <c r="AA26" s="59">
        <v>0</v>
      </c>
      <c r="AB26" s="130">
        <f t="shared" si="2"/>
        <v>0</v>
      </c>
      <c r="AC26" s="125"/>
      <c r="AD26" s="126"/>
      <c r="AE26" s="127">
        <v>15</v>
      </c>
      <c r="AG26" s="128">
        <v>60</v>
      </c>
    </row>
    <row r="27" spans="2:33" s="3" customFormat="1" ht="26.1" customHeight="1" x14ac:dyDescent="0.4">
      <c r="B27" s="134"/>
      <c r="C27" s="141"/>
      <c r="D27" s="146"/>
      <c r="E27" s="40" t="s">
        <v>108</v>
      </c>
      <c r="F27" s="41">
        <v>4.63</v>
      </c>
      <c r="G27" s="41">
        <v>0.5</v>
      </c>
      <c r="H27" s="42" t="s">
        <v>109</v>
      </c>
      <c r="I27" s="40"/>
      <c r="J27" s="41"/>
      <c r="K27" s="41"/>
      <c r="L27" s="42"/>
      <c r="M27" s="40"/>
      <c r="N27" s="41"/>
      <c r="O27" s="41"/>
      <c r="P27" s="42"/>
      <c r="Q27" s="40"/>
      <c r="R27" s="41"/>
      <c r="S27" s="41"/>
      <c r="T27" s="42"/>
      <c r="U27" s="40"/>
      <c r="V27" s="41"/>
      <c r="W27" s="41"/>
      <c r="X27" s="42"/>
      <c r="Y27" s="146"/>
      <c r="Z27" s="74" t="s">
        <v>38</v>
      </c>
      <c r="AA27" s="59">
        <v>2.8</v>
      </c>
      <c r="AB27" s="130">
        <f t="shared" si="2"/>
        <v>2.8</v>
      </c>
      <c r="AC27" s="125"/>
      <c r="AD27" s="126">
        <v>5</v>
      </c>
      <c r="AE27" s="127"/>
      <c r="AG27" s="128">
        <v>45</v>
      </c>
    </row>
    <row r="28" spans="2:33" s="3" customFormat="1" ht="26.1" customHeight="1" x14ac:dyDescent="0.45">
      <c r="B28" s="135"/>
      <c r="C28" s="26"/>
      <c r="D28" s="146"/>
      <c r="E28" s="40" t="s">
        <v>162</v>
      </c>
      <c r="F28" s="41">
        <v>7.41</v>
      </c>
      <c r="G28" s="41">
        <v>0.4</v>
      </c>
      <c r="H28" s="42" t="s">
        <v>101</v>
      </c>
      <c r="I28" s="40"/>
      <c r="J28" s="41"/>
      <c r="K28" s="41"/>
      <c r="L28" s="42"/>
      <c r="M28" s="40"/>
      <c r="N28" s="41"/>
      <c r="O28" s="41"/>
      <c r="P28" s="42"/>
      <c r="Q28" s="40"/>
      <c r="R28" s="41"/>
      <c r="S28" s="41"/>
      <c r="T28" s="42"/>
      <c r="U28" s="40"/>
      <c r="V28" s="41"/>
      <c r="W28" s="41"/>
      <c r="X28" s="42"/>
      <c r="Y28" s="146"/>
      <c r="Z28" s="24"/>
      <c r="AA28" s="59"/>
      <c r="AC28" s="129">
        <f>SUMPRODUCT(AB22:AB27,AC22:AC27)</f>
        <v>32.96</v>
      </c>
      <c r="AD28" s="129">
        <f>SUMPRODUCT(AB22:AB27,AD22:AD27)</f>
        <v>29.86</v>
      </c>
      <c r="AE28" s="129">
        <f>SUMPRODUCT(AB22:AB27,AE22:AE27)</f>
        <v>91.04</v>
      </c>
      <c r="AF28" s="129">
        <f>AC28*4+AD28*9+AE28*4</f>
        <v>764.74</v>
      </c>
      <c r="AG28" s="128">
        <f>SUMPRODUCT(AB22:AB27,AG22:AG27)</f>
        <v>781</v>
      </c>
    </row>
    <row r="29" spans="2:33" s="3" customFormat="1" ht="26.1" customHeight="1" x14ac:dyDescent="0.45">
      <c r="B29" s="66" t="s">
        <v>96</v>
      </c>
      <c r="C29" s="27"/>
      <c r="D29" s="146"/>
      <c r="E29" s="40" t="s">
        <v>163</v>
      </c>
      <c r="F29" s="41">
        <v>1.85</v>
      </c>
      <c r="G29" s="41">
        <v>0.3</v>
      </c>
      <c r="H29" s="42" t="s">
        <v>101</v>
      </c>
      <c r="I29" s="40"/>
      <c r="J29" s="41"/>
      <c r="K29" s="41"/>
      <c r="L29" s="42"/>
      <c r="M29" s="40"/>
      <c r="N29" s="41"/>
      <c r="O29" s="41"/>
      <c r="P29" s="42"/>
      <c r="Q29" s="40"/>
      <c r="R29" s="41"/>
      <c r="S29" s="41"/>
      <c r="T29" s="42"/>
      <c r="U29" s="40"/>
      <c r="V29" s="41"/>
      <c r="W29" s="41"/>
      <c r="X29" s="42"/>
      <c r="Y29" s="146"/>
      <c r="Z29" s="73" t="s">
        <v>35</v>
      </c>
      <c r="AA29" s="59"/>
      <c r="AB29" s="3" t="s">
        <v>176</v>
      </c>
      <c r="AC29" s="3" t="s">
        <v>114</v>
      </c>
      <c r="AD29" s="3" t="s">
        <v>99</v>
      </c>
      <c r="AF29" s="131">
        <f>AE30+AF30+AG30</f>
        <v>1</v>
      </c>
    </row>
    <row r="30" spans="2:33" s="3" customFormat="1" ht="25.5" customHeight="1" x14ac:dyDescent="0.45">
      <c r="B30" s="76">
        <v>54</v>
      </c>
      <c r="C30" s="28"/>
      <c r="D30" s="147"/>
      <c r="E30" s="49" t="s">
        <v>164</v>
      </c>
      <c r="F30" s="50">
        <v>1.85</v>
      </c>
      <c r="G30" s="50">
        <v>0.1</v>
      </c>
      <c r="H30" s="51" t="s">
        <v>101</v>
      </c>
      <c r="I30" s="49"/>
      <c r="J30" s="50"/>
      <c r="K30" s="50"/>
      <c r="L30" s="51"/>
      <c r="M30" s="49"/>
      <c r="N30" s="50"/>
      <c r="O30" s="50"/>
      <c r="P30" s="51"/>
      <c r="Q30" s="40"/>
      <c r="R30" s="41"/>
      <c r="S30" s="41"/>
      <c r="T30" s="42"/>
      <c r="U30" s="49"/>
      <c r="V30" s="50"/>
      <c r="W30" s="50"/>
      <c r="X30" s="51"/>
      <c r="Y30" s="147"/>
      <c r="Z30" s="58">
        <f>AB22*70+AB23*150+AB24*75+AB25*25+AB26*60+AB27*45</f>
        <v>781</v>
      </c>
      <c r="AA30" s="60"/>
      <c r="AB30" s="3" t="s">
        <v>217</v>
      </c>
      <c r="AC30" s="3" t="s">
        <v>218</v>
      </c>
      <c r="AD30" s="3" t="s">
        <v>219</v>
      </c>
      <c r="AE30" s="132">
        <f>AC28*4/AF28</f>
        <v>0.1723984622224547</v>
      </c>
      <c r="AF30" s="132">
        <f>AD28*9/AF28</f>
        <v>0.35141355231843502</v>
      </c>
      <c r="AG30" s="132">
        <f>AE28*4/AF28</f>
        <v>0.47618798545911029</v>
      </c>
    </row>
    <row r="31" spans="2:33" s="3" customFormat="1" ht="30" customHeight="1" x14ac:dyDescent="0.45">
      <c r="B31" s="64">
        <v>6</v>
      </c>
      <c r="C31" s="139"/>
      <c r="D31" s="145" t="s">
        <v>178</v>
      </c>
      <c r="E31" s="142" t="s">
        <v>179</v>
      </c>
      <c r="F31" s="143"/>
      <c r="G31" s="143"/>
      <c r="H31" s="144"/>
      <c r="I31" s="142" t="s">
        <v>185</v>
      </c>
      <c r="J31" s="143"/>
      <c r="K31" s="143"/>
      <c r="L31" s="144"/>
      <c r="M31" s="142" t="s">
        <v>188</v>
      </c>
      <c r="N31" s="143"/>
      <c r="O31" s="143"/>
      <c r="P31" s="144"/>
      <c r="Q31" s="142"/>
      <c r="R31" s="143"/>
      <c r="S31" s="143"/>
      <c r="T31" s="144"/>
      <c r="U31" s="142" t="s">
        <v>190</v>
      </c>
      <c r="V31" s="143"/>
      <c r="W31" s="143"/>
      <c r="X31" s="144"/>
      <c r="Y31" s="145" t="s">
        <v>156</v>
      </c>
      <c r="Z31" s="72" t="s">
        <v>40</v>
      </c>
      <c r="AA31" s="59">
        <v>5</v>
      </c>
      <c r="AB31" s="130">
        <f>VALUE(SUBSTITUTE(AA31,"份",""))</f>
        <v>5</v>
      </c>
      <c r="AC31" s="125">
        <v>2</v>
      </c>
      <c r="AD31" s="126"/>
      <c r="AE31" s="127">
        <v>15</v>
      </c>
      <c r="AG31" s="128">
        <v>70</v>
      </c>
    </row>
    <row r="32" spans="2:33" ht="26.1" customHeight="1" x14ac:dyDescent="0.45">
      <c r="B32" s="64" t="s">
        <v>118</v>
      </c>
      <c r="C32" s="140"/>
      <c r="D32" s="146"/>
      <c r="E32" s="33" t="s">
        <v>180</v>
      </c>
      <c r="F32" s="34">
        <v>97.4</v>
      </c>
      <c r="G32" s="34">
        <v>7.5</v>
      </c>
      <c r="H32" s="35" t="s">
        <v>101</v>
      </c>
      <c r="I32" s="33" t="s">
        <v>186</v>
      </c>
      <c r="J32" s="34">
        <v>58.44</v>
      </c>
      <c r="K32" s="34">
        <v>4.5</v>
      </c>
      <c r="L32" s="35" t="s">
        <v>101</v>
      </c>
      <c r="M32" s="33" t="s">
        <v>126</v>
      </c>
      <c r="N32" s="34">
        <v>71.430000000000007</v>
      </c>
      <c r="O32" s="34">
        <v>5.5</v>
      </c>
      <c r="P32" s="35" t="s">
        <v>101</v>
      </c>
      <c r="Q32" s="33"/>
      <c r="R32" s="34"/>
      <c r="S32" s="34"/>
      <c r="T32" s="35"/>
      <c r="U32" s="33" t="s">
        <v>191</v>
      </c>
      <c r="V32" s="34">
        <v>38.96</v>
      </c>
      <c r="W32" s="34">
        <v>3</v>
      </c>
      <c r="X32" s="35" t="s">
        <v>101</v>
      </c>
      <c r="Y32" s="146"/>
      <c r="Z32" s="73" t="s">
        <v>41</v>
      </c>
      <c r="AA32" s="59">
        <v>0</v>
      </c>
      <c r="AB32" s="130">
        <f t="shared" ref="AB32:AB36" si="3">VALUE(SUBSTITUTE(AA32,"份",""))</f>
        <v>0</v>
      </c>
      <c r="AC32" s="125">
        <v>8</v>
      </c>
      <c r="AD32" s="126">
        <v>8</v>
      </c>
      <c r="AE32" s="127">
        <v>12</v>
      </c>
      <c r="AF32" s="3"/>
      <c r="AG32" s="128">
        <v>150</v>
      </c>
    </row>
    <row r="33" spans="2:33" ht="26.1" customHeight="1" x14ac:dyDescent="0.45">
      <c r="B33" s="64">
        <v>12</v>
      </c>
      <c r="C33" s="140"/>
      <c r="D33" s="146"/>
      <c r="E33" s="40" t="s">
        <v>181</v>
      </c>
      <c r="F33" s="41">
        <v>38.96</v>
      </c>
      <c r="G33" s="41">
        <v>3</v>
      </c>
      <c r="H33" s="42" t="s">
        <v>101</v>
      </c>
      <c r="I33" s="40" t="s">
        <v>187</v>
      </c>
      <c r="J33" s="41">
        <v>12.99</v>
      </c>
      <c r="K33" s="41">
        <v>1</v>
      </c>
      <c r="L33" s="42" t="s">
        <v>101</v>
      </c>
      <c r="M33" s="40" t="s">
        <v>189</v>
      </c>
      <c r="N33" s="41">
        <v>3.9</v>
      </c>
      <c r="O33" s="41">
        <v>0.5</v>
      </c>
      <c r="P33" s="42" t="s">
        <v>104</v>
      </c>
      <c r="Q33" s="40"/>
      <c r="R33" s="41"/>
      <c r="S33" s="41"/>
      <c r="T33" s="42"/>
      <c r="U33" s="40" t="s">
        <v>192</v>
      </c>
      <c r="V33" s="41">
        <v>12.99</v>
      </c>
      <c r="W33" s="41">
        <v>1</v>
      </c>
      <c r="X33" s="42" t="s">
        <v>101</v>
      </c>
      <c r="Y33" s="146"/>
      <c r="Z33" s="73" t="s">
        <v>42</v>
      </c>
      <c r="AA33" s="59">
        <v>2.5</v>
      </c>
      <c r="AB33" s="130">
        <f t="shared" si="3"/>
        <v>2.5</v>
      </c>
      <c r="AC33" s="125">
        <v>7</v>
      </c>
      <c r="AD33" s="126">
        <v>5</v>
      </c>
      <c r="AE33" s="127"/>
      <c r="AF33" s="3"/>
      <c r="AG33" s="128">
        <v>75</v>
      </c>
    </row>
    <row r="34" spans="2:33" ht="26.1" customHeight="1" x14ac:dyDescent="0.45">
      <c r="B34" s="64" t="s">
        <v>171</v>
      </c>
      <c r="C34" s="140"/>
      <c r="D34" s="146"/>
      <c r="E34" s="40" t="s">
        <v>106</v>
      </c>
      <c r="F34" s="41">
        <v>3.9</v>
      </c>
      <c r="G34" s="41">
        <v>1</v>
      </c>
      <c r="H34" s="45" t="s">
        <v>104</v>
      </c>
      <c r="I34" s="40" t="s">
        <v>107</v>
      </c>
      <c r="J34" s="41">
        <v>7.79</v>
      </c>
      <c r="K34" s="41">
        <v>0.6</v>
      </c>
      <c r="L34" s="45" t="s">
        <v>101</v>
      </c>
      <c r="M34" s="40"/>
      <c r="N34" s="41"/>
      <c r="O34" s="41"/>
      <c r="P34" s="45"/>
      <c r="Q34" s="40"/>
      <c r="R34" s="41"/>
      <c r="S34" s="41"/>
      <c r="T34" s="42"/>
      <c r="U34" s="46" t="s">
        <v>241</v>
      </c>
      <c r="V34" s="41">
        <v>7.79</v>
      </c>
      <c r="W34" s="41">
        <v>0</v>
      </c>
      <c r="X34" s="45" t="s">
        <v>101</v>
      </c>
      <c r="Y34" s="146"/>
      <c r="Z34" s="73" t="s">
        <v>36</v>
      </c>
      <c r="AA34" s="59">
        <v>1.9</v>
      </c>
      <c r="AB34" s="130">
        <f t="shared" si="3"/>
        <v>1.9</v>
      </c>
      <c r="AC34" s="125">
        <v>1</v>
      </c>
      <c r="AD34" s="126"/>
      <c r="AE34" s="127">
        <v>5</v>
      </c>
      <c r="AF34" s="3"/>
      <c r="AG34" s="128">
        <v>25</v>
      </c>
    </row>
    <row r="35" spans="2:33" ht="26.1" customHeight="1" x14ac:dyDescent="0.4">
      <c r="B35" s="134" t="s">
        <v>184</v>
      </c>
      <c r="C35" s="140"/>
      <c r="D35" s="146"/>
      <c r="E35" s="40" t="s">
        <v>182</v>
      </c>
      <c r="F35" s="41">
        <v>3.9</v>
      </c>
      <c r="G35" s="41">
        <v>1</v>
      </c>
      <c r="H35" s="42" t="s">
        <v>104</v>
      </c>
      <c r="I35" s="40"/>
      <c r="J35" s="41"/>
      <c r="K35" s="41"/>
      <c r="L35" s="42"/>
      <c r="M35" s="40"/>
      <c r="N35" s="41"/>
      <c r="O35" s="41"/>
      <c r="P35" s="42"/>
      <c r="Q35" s="40"/>
      <c r="R35" s="41"/>
      <c r="S35" s="41"/>
      <c r="T35" s="42"/>
      <c r="U35" s="40"/>
      <c r="V35" s="41"/>
      <c r="W35" s="41"/>
      <c r="X35" s="42"/>
      <c r="Y35" s="146"/>
      <c r="Z35" s="73" t="s">
        <v>37</v>
      </c>
      <c r="AA35" s="59">
        <v>1</v>
      </c>
      <c r="AB35" s="130">
        <f t="shared" si="3"/>
        <v>1</v>
      </c>
      <c r="AC35" s="125"/>
      <c r="AD35" s="126"/>
      <c r="AE35" s="127">
        <v>15</v>
      </c>
      <c r="AF35" s="3"/>
      <c r="AG35" s="128">
        <v>60</v>
      </c>
    </row>
    <row r="36" spans="2:33" ht="26.1" customHeight="1" x14ac:dyDescent="0.4">
      <c r="B36" s="134"/>
      <c r="C36" s="141"/>
      <c r="D36" s="146"/>
      <c r="E36" s="40" t="s">
        <v>108</v>
      </c>
      <c r="F36" s="41">
        <v>3.25</v>
      </c>
      <c r="G36" s="41">
        <v>0.5</v>
      </c>
      <c r="H36" s="42" t="s">
        <v>109</v>
      </c>
      <c r="I36" s="40"/>
      <c r="J36" s="41"/>
      <c r="K36" s="41"/>
      <c r="L36" s="42"/>
      <c r="M36" s="40"/>
      <c r="N36" s="41"/>
      <c r="O36" s="41"/>
      <c r="P36" s="42"/>
      <c r="Q36" s="40"/>
      <c r="R36" s="41"/>
      <c r="S36" s="41"/>
      <c r="T36" s="42"/>
      <c r="U36" s="40"/>
      <c r="V36" s="41"/>
      <c r="W36" s="41"/>
      <c r="X36" s="42"/>
      <c r="Y36" s="146"/>
      <c r="Z36" s="74" t="s">
        <v>38</v>
      </c>
      <c r="AA36" s="59">
        <v>2.5</v>
      </c>
      <c r="AB36" s="130">
        <f t="shared" si="3"/>
        <v>2.5</v>
      </c>
      <c r="AC36" s="125"/>
      <c r="AD36" s="126">
        <v>5</v>
      </c>
      <c r="AE36" s="127"/>
      <c r="AF36" s="3"/>
      <c r="AG36" s="128">
        <v>45</v>
      </c>
    </row>
    <row r="37" spans="2:33" ht="26.1" customHeight="1" x14ac:dyDescent="0.45">
      <c r="B37" s="135"/>
      <c r="C37" s="26"/>
      <c r="D37" s="146"/>
      <c r="E37" s="40" t="s">
        <v>183</v>
      </c>
      <c r="F37" s="41">
        <v>1.3</v>
      </c>
      <c r="G37" s="41">
        <v>0.1</v>
      </c>
      <c r="H37" s="42" t="s">
        <v>101</v>
      </c>
      <c r="I37" s="40"/>
      <c r="J37" s="41"/>
      <c r="K37" s="41"/>
      <c r="L37" s="42"/>
      <c r="M37" s="40"/>
      <c r="N37" s="41"/>
      <c r="O37" s="41"/>
      <c r="P37" s="42"/>
      <c r="Q37" s="40"/>
      <c r="R37" s="41"/>
      <c r="S37" s="41"/>
      <c r="T37" s="42"/>
      <c r="U37" s="40"/>
      <c r="V37" s="41"/>
      <c r="W37" s="41"/>
      <c r="X37" s="42"/>
      <c r="Y37" s="146"/>
      <c r="Z37" s="24"/>
      <c r="AA37" s="59"/>
      <c r="AB37" s="3"/>
      <c r="AC37" s="129">
        <f>SUMPRODUCT(AB31:AB36,AC31:AC36)</f>
        <v>29.4</v>
      </c>
      <c r="AD37" s="129">
        <f>SUMPRODUCT(AB31:AB36,AD31:AD36)</f>
        <v>25</v>
      </c>
      <c r="AE37" s="129">
        <f>SUMPRODUCT(AB31:AB36,AE31:AE36)</f>
        <v>99.5</v>
      </c>
      <c r="AF37" s="129">
        <f>AC37*4+AD37*9+AE37*4</f>
        <v>740.6</v>
      </c>
      <c r="AG37" s="128">
        <f>SUMPRODUCT(AB31:AB36,AG31:AG36)</f>
        <v>757.5</v>
      </c>
    </row>
    <row r="38" spans="2:33" ht="26.1" customHeight="1" x14ac:dyDescent="0.45">
      <c r="B38" s="66" t="s">
        <v>96</v>
      </c>
      <c r="C38" s="27"/>
      <c r="D38" s="146"/>
      <c r="E38" s="40"/>
      <c r="F38" s="41"/>
      <c r="G38" s="41"/>
      <c r="H38" s="42"/>
      <c r="I38" s="40"/>
      <c r="J38" s="41"/>
      <c r="K38" s="41"/>
      <c r="L38" s="42"/>
      <c r="M38" s="40"/>
      <c r="N38" s="41"/>
      <c r="O38" s="41"/>
      <c r="P38" s="42"/>
      <c r="Q38" s="40"/>
      <c r="R38" s="41"/>
      <c r="S38" s="41"/>
      <c r="T38" s="42"/>
      <c r="U38" s="40"/>
      <c r="V38" s="41"/>
      <c r="W38" s="41"/>
      <c r="X38" s="42"/>
      <c r="Y38" s="146"/>
      <c r="Z38" s="73" t="s">
        <v>35</v>
      </c>
      <c r="AA38" s="59"/>
      <c r="AB38" s="4" t="s">
        <v>121</v>
      </c>
      <c r="AC38" s="4" t="s">
        <v>125</v>
      </c>
      <c r="AD38" s="4" t="s">
        <v>132</v>
      </c>
      <c r="AE38" s="3"/>
      <c r="AF38" s="131">
        <f>AE39+AF39+AG39</f>
        <v>1</v>
      </c>
      <c r="AG38" s="3"/>
    </row>
    <row r="39" spans="2:33" ht="26.1" customHeight="1" x14ac:dyDescent="0.45">
      <c r="B39" s="76">
        <v>77</v>
      </c>
      <c r="C39" s="28"/>
      <c r="D39" s="147"/>
      <c r="E39" s="49"/>
      <c r="F39" s="50"/>
      <c r="G39" s="50"/>
      <c r="H39" s="51"/>
      <c r="I39" s="49"/>
      <c r="J39" s="50"/>
      <c r="K39" s="50"/>
      <c r="L39" s="51"/>
      <c r="M39" s="49"/>
      <c r="N39" s="50"/>
      <c r="O39" s="50"/>
      <c r="P39" s="51"/>
      <c r="Q39" s="40"/>
      <c r="R39" s="41"/>
      <c r="S39" s="41"/>
      <c r="T39" s="42"/>
      <c r="U39" s="49"/>
      <c r="V39" s="50"/>
      <c r="W39" s="50"/>
      <c r="X39" s="51"/>
      <c r="Y39" s="147"/>
      <c r="Z39" s="58">
        <f>AB31*70+AB32*150+AB33*75+AB34*25+AB35*60+AB36*45</f>
        <v>757.5</v>
      </c>
      <c r="AA39" s="60"/>
      <c r="AB39" s="4" t="s">
        <v>220</v>
      </c>
      <c r="AC39" s="4" t="s">
        <v>221</v>
      </c>
      <c r="AD39" s="4" t="s">
        <v>222</v>
      </c>
      <c r="AE39" s="132">
        <f>AC37*4/AF37</f>
        <v>0.15879017013232513</v>
      </c>
      <c r="AF39" s="132">
        <f>AD37*9/AF37</f>
        <v>0.30380772346745882</v>
      </c>
      <c r="AG39" s="132">
        <f>AE37*4/AF37</f>
        <v>0.53740210640021602</v>
      </c>
    </row>
    <row r="40" spans="2:33" ht="30" customHeight="1" x14ac:dyDescent="0.45">
      <c r="B40" s="65">
        <v>6</v>
      </c>
      <c r="C40" s="139"/>
      <c r="D40" s="145" t="s">
        <v>193</v>
      </c>
      <c r="E40" s="142" t="s">
        <v>195</v>
      </c>
      <c r="F40" s="143"/>
      <c r="G40" s="143"/>
      <c r="H40" s="144"/>
      <c r="I40" s="142" t="s">
        <v>200</v>
      </c>
      <c r="J40" s="143"/>
      <c r="K40" s="143"/>
      <c r="L40" s="144"/>
      <c r="M40" s="142" t="s">
        <v>205</v>
      </c>
      <c r="N40" s="143"/>
      <c r="O40" s="143"/>
      <c r="P40" s="144"/>
      <c r="Q40" s="142"/>
      <c r="R40" s="143"/>
      <c r="S40" s="143"/>
      <c r="T40" s="144"/>
      <c r="U40" s="142" t="s">
        <v>207</v>
      </c>
      <c r="V40" s="143"/>
      <c r="W40" s="143"/>
      <c r="X40" s="144"/>
      <c r="Y40" s="145" t="s">
        <v>234</v>
      </c>
      <c r="Z40" s="72" t="s">
        <v>40</v>
      </c>
      <c r="AA40" s="59">
        <v>4.5</v>
      </c>
      <c r="AB40" s="130">
        <f>VALUE(SUBSTITUTE(AA40,"份",""))</f>
        <v>4.5</v>
      </c>
      <c r="AC40" s="125">
        <v>2</v>
      </c>
      <c r="AD40" s="126"/>
      <c r="AE40" s="127">
        <v>15</v>
      </c>
      <c r="AF40" s="3"/>
      <c r="AG40" s="128">
        <v>70</v>
      </c>
    </row>
    <row r="41" spans="2:33" ht="26.1" customHeight="1" x14ac:dyDescent="0.45">
      <c r="B41" s="64" t="s">
        <v>118</v>
      </c>
      <c r="C41" s="140"/>
      <c r="D41" s="146"/>
      <c r="E41" s="33" t="s">
        <v>196</v>
      </c>
      <c r="F41" s="34">
        <v>58.44</v>
      </c>
      <c r="G41" s="34">
        <v>5</v>
      </c>
      <c r="H41" s="35" t="s">
        <v>101</v>
      </c>
      <c r="I41" s="33" t="s">
        <v>201</v>
      </c>
      <c r="J41" s="34">
        <v>25.97</v>
      </c>
      <c r="K41" s="34">
        <v>2</v>
      </c>
      <c r="L41" s="35" t="s">
        <v>101</v>
      </c>
      <c r="M41" s="33" t="s">
        <v>206</v>
      </c>
      <c r="N41" s="34">
        <v>71.430000000000007</v>
      </c>
      <c r="O41" s="34">
        <v>5.5</v>
      </c>
      <c r="P41" s="35" t="s">
        <v>101</v>
      </c>
      <c r="Q41" s="33"/>
      <c r="R41" s="34"/>
      <c r="S41" s="34"/>
      <c r="T41" s="35"/>
      <c r="U41" s="33" t="s">
        <v>208</v>
      </c>
      <c r="V41" s="34">
        <v>38.96</v>
      </c>
      <c r="W41" s="34">
        <v>3</v>
      </c>
      <c r="X41" s="35" t="s">
        <v>101</v>
      </c>
      <c r="Y41" s="146"/>
      <c r="Z41" s="73" t="s">
        <v>41</v>
      </c>
      <c r="AA41" s="59">
        <v>0</v>
      </c>
      <c r="AB41" s="130">
        <f t="shared" ref="AB41:AB45" si="4">VALUE(SUBSTITUTE(AA41,"份",""))</f>
        <v>0</v>
      </c>
      <c r="AC41" s="125">
        <v>8</v>
      </c>
      <c r="AD41" s="126">
        <v>8</v>
      </c>
      <c r="AE41" s="127">
        <v>12</v>
      </c>
      <c r="AF41" s="3"/>
      <c r="AG41" s="128">
        <v>150</v>
      </c>
    </row>
    <row r="42" spans="2:33" ht="26.1" customHeight="1" x14ac:dyDescent="0.45">
      <c r="B42" s="64">
        <v>13</v>
      </c>
      <c r="C42" s="140"/>
      <c r="D42" s="146"/>
      <c r="E42" s="40" t="s">
        <v>197</v>
      </c>
      <c r="F42" s="41">
        <v>12.99</v>
      </c>
      <c r="G42" s="41">
        <v>1</v>
      </c>
      <c r="H42" s="42" t="s">
        <v>198</v>
      </c>
      <c r="I42" s="40" t="s">
        <v>202</v>
      </c>
      <c r="J42" s="41">
        <v>19.48</v>
      </c>
      <c r="K42" s="41">
        <v>1.5</v>
      </c>
      <c r="L42" s="42" t="s">
        <v>101</v>
      </c>
      <c r="M42" s="40"/>
      <c r="N42" s="41"/>
      <c r="O42" s="41"/>
      <c r="P42" s="42"/>
      <c r="Q42" s="40"/>
      <c r="R42" s="41"/>
      <c r="S42" s="41"/>
      <c r="T42" s="42"/>
      <c r="U42" s="40" t="s">
        <v>209</v>
      </c>
      <c r="V42" s="41">
        <v>5.2</v>
      </c>
      <c r="W42" s="41">
        <v>0.4</v>
      </c>
      <c r="X42" s="42" t="s">
        <v>101</v>
      </c>
      <c r="Y42" s="146"/>
      <c r="Z42" s="73" t="s">
        <v>42</v>
      </c>
      <c r="AA42" s="59">
        <v>2.5</v>
      </c>
      <c r="AB42" s="130">
        <f t="shared" si="4"/>
        <v>2.5</v>
      </c>
      <c r="AC42" s="125">
        <v>7</v>
      </c>
      <c r="AD42" s="126">
        <v>5</v>
      </c>
      <c r="AE42" s="127"/>
      <c r="AF42" s="3"/>
      <c r="AG42" s="128">
        <v>75</v>
      </c>
    </row>
    <row r="43" spans="2:33" ht="26.1" customHeight="1" x14ac:dyDescent="0.45">
      <c r="B43" s="64" t="s">
        <v>110</v>
      </c>
      <c r="C43" s="140"/>
      <c r="D43" s="146"/>
      <c r="E43" s="40" t="s">
        <v>199</v>
      </c>
      <c r="F43" s="41">
        <v>0.49</v>
      </c>
      <c r="G43" s="41">
        <v>1</v>
      </c>
      <c r="H43" s="45" t="s">
        <v>161</v>
      </c>
      <c r="I43" s="40" t="s">
        <v>203</v>
      </c>
      <c r="J43" s="41">
        <v>12.99</v>
      </c>
      <c r="K43" s="41">
        <v>1</v>
      </c>
      <c r="L43" s="45" t="s">
        <v>101</v>
      </c>
      <c r="M43" s="40"/>
      <c r="N43" s="41"/>
      <c r="O43" s="41"/>
      <c r="P43" s="45"/>
      <c r="Q43" s="40"/>
      <c r="R43" s="41"/>
      <c r="S43" s="41"/>
      <c r="T43" s="42"/>
      <c r="U43" s="40" t="s">
        <v>210</v>
      </c>
      <c r="V43" s="41">
        <v>5.2</v>
      </c>
      <c r="W43" s="41">
        <v>0.4</v>
      </c>
      <c r="X43" s="45" t="s">
        <v>101</v>
      </c>
      <c r="Y43" s="146"/>
      <c r="Z43" s="73" t="s">
        <v>36</v>
      </c>
      <c r="AA43" s="59">
        <v>2</v>
      </c>
      <c r="AB43" s="130">
        <f t="shared" si="4"/>
        <v>2</v>
      </c>
      <c r="AC43" s="125">
        <v>1</v>
      </c>
      <c r="AD43" s="126"/>
      <c r="AE43" s="127">
        <v>5</v>
      </c>
      <c r="AF43" s="3"/>
      <c r="AG43" s="128">
        <v>25</v>
      </c>
    </row>
    <row r="44" spans="2:33" ht="26.1" customHeight="1" x14ac:dyDescent="0.4">
      <c r="B44" s="134" t="s">
        <v>194</v>
      </c>
      <c r="C44" s="140"/>
      <c r="D44" s="146"/>
      <c r="E44" s="40" t="s">
        <v>106</v>
      </c>
      <c r="F44" s="41">
        <v>3.9</v>
      </c>
      <c r="G44" s="41">
        <v>1</v>
      </c>
      <c r="H44" s="42" t="s">
        <v>104</v>
      </c>
      <c r="I44" s="40" t="s">
        <v>107</v>
      </c>
      <c r="J44" s="41">
        <v>6.49</v>
      </c>
      <c r="K44" s="41">
        <v>0.5</v>
      </c>
      <c r="L44" s="42" t="s">
        <v>101</v>
      </c>
      <c r="M44" s="40"/>
      <c r="N44" s="41"/>
      <c r="O44" s="41"/>
      <c r="P44" s="42"/>
      <c r="Q44" s="40"/>
      <c r="R44" s="41"/>
      <c r="S44" s="41"/>
      <c r="T44" s="42"/>
      <c r="U44" s="40"/>
      <c r="V44" s="41"/>
      <c r="W44" s="41"/>
      <c r="X44" s="42"/>
      <c r="Y44" s="146"/>
      <c r="Z44" s="73" t="s">
        <v>37</v>
      </c>
      <c r="AA44" s="59">
        <v>0</v>
      </c>
      <c r="AB44" s="130">
        <f t="shared" si="4"/>
        <v>0</v>
      </c>
      <c r="AC44" s="125"/>
      <c r="AD44" s="126"/>
      <c r="AE44" s="127">
        <v>15</v>
      </c>
      <c r="AF44" s="3"/>
      <c r="AG44" s="128">
        <v>60</v>
      </c>
    </row>
    <row r="45" spans="2:33" ht="26.1" customHeight="1" x14ac:dyDescent="0.4">
      <c r="B45" s="134"/>
      <c r="C45" s="141"/>
      <c r="D45" s="146"/>
      <c r="E45" s="40" t="s">
        <v>105</v>
      </c>
      <c r="F45" s="41">
        <v>6.49</v>
      </c>
      <c r="G45" s="41">
        <v>0.5</v>
      </c>
      <c r="H45" s="42" t="s">
        <v>101</v>
      </c>
      <c r="I45" s="40" t="s">
        <v>204</v>
      </c>
      <c r="J45" s="41">
        <v>6.49</v>
      </c>
      <c r="K45" s="41">
        <v>0.5</v>
      </c>
      <c r="L45" s="42" t="s">
        <v>101</v>
      </c>
      <c r="M45" s="40"/>
      <c r="N45" s="41"/>
      <c r="O45" s="41"/>
      <c r="P45" s="42"/>
      <c r="Q45" s="40"/>
      <c r="R45" s="41"/>
      <c r="S45" s="41"/>
      <c r="T45" s="42"/>
      <c r="U45" s="40"/>
      <c r="V45" s="41"/>
      <c r="W45" s="41"/>
      <c r="X45" s="42"/>
      <c r="Y45" s="146"/>
      <c r="Z45" s="74" t="s">
        <v>38</v>
      </c>
      <c r="AA45" s="59">
        <v>2.8</v>
      </c>
      <c r="AB45" s="130">
        <f t="shared" si="4"/>
        <v>2.8</v>
      </c>
      <c r="AC45" s="125"/>
      <c r="AD45" s="126">
        <v>5</v>
      </c>
      <c r="AE45" s="127"/>
      <c r="AF45" s="3"/>
      <c r="AG45" s="128">
        <v>45</v>
      </c>
    </row>
    <row r="46" spans="2:33" ht="26.1" customHeight="1" x14ac:dyDescent="0.45">
      <c r="B46" s="135"/>
      <c r="C46" s="26"/>
      <c r="D46" s="146"/>
      <c r="E46" s="40" t="s">
        <v>107</v>
      </c>
      <c r="F46" s="41">
        <v>6.49</v>
      </c>
      <c r="G46" s="41">
        <v>0.5</v>
      </c>
      <c r="H46" s="42" t="s">
        <v>101</v>
      </c>
      <c r="I46" s="40"/>
      <c r="J46" s="41"/>
      <c r="K46" s="41"/>
      <c r="L46" s="42"/>
      <c r="M46" s="40"/>
      <c r="N46" s="41"/>
      <c r="O46" s="41"/>
      <c r="P46" s="42"/>
      <c r="Q46" s="40"/>
      <c r="R46" s="41"/>
      <c r="S46" s="41"/>
      <c r="T46" s="42"/>
      <c r="U46" s="40"/>
      <c r="V46" s="41"/>
      <c r="W46" s="41"/>
      <c r="X46" s="42"/>
      <c r="Y46" s="146"/>
      <c r="Z46" s="24"/>
      <c r="AA46" s="59"/>
      <c r="AB46" s="3"/>
      <c r="AC46" s="129">
        <f>SUMPRODUCT(AB40:AB45,AC40:AC45)</f>
        <v>28.5</v>
      </c>
      <c r="AD46" s="129">
        <f>SUMPRODUCT(AB40:AB45,AD40:AD45)</f>
        <v>26.5</v>
      </c>
      <c r="AE46" s="129">
        <f>SUMPRODUCT(AB40:AB45,AE40:AE45)</f>
        <v>77.5</v>
      </c>
      <c r="AF46" s="129">
        <f>AC46*4+AD46*9+AE46*4</f>
        <v>662.5</v>
      </c>
      <c r="AG46" s="128">
        <f>SUMPRODUCT(AB40:AB45,AG40:AG45)</f>
        <v>678.5</v>
      </c>
    </row>
    <row r="47" spans="2:33" ht="26.1" customHeight="1" x14ac:dyDescent="0.45">
      <c r="B47" s="66" t="s">
        <v>111</v>
      </c>
      <c r="C47" s="27"/>
      <c r="D47" s="146"/>
      <c r="E47" s="40" t="s">
        <v>108</v>
      </c>
      <c r="F47" s="41">
        <v>3.25</v>
      </c>
      <c r="G47" s="41">
        <v>0.5</v>
      </c>
      <c r="H47" s="42" t="s">
        <v>109</v>
      </c>
      <c r="I47" s="40"/>
      <c r="J47" s="41"/>
      <c r="K47" s="41"/>
      <c r="L47" s="42"/>
      <c r="M47" s="40"/>
      <c r="N47" s="41"/>
      <c r="O47" s="41"/>
      <c r="P47" s="42"/>
      <c r="Q47" s="40"/>
      <c r="R47" s="41"/>
      <c r="S47" s="41"/>
      <c r="T47" s="42"/>
      <c r="U47" s="40"/>
      <c r="V47" s="41"/>
      <c r="W47" s="41"/>
      <c r="X47" s="42"/>
      <c r="Y47" s="146"/>
      <c r="Z47" s="73" t="s">
        <v>35</v>
      </c>
      <c r="AA47" s="59" t="s">
        <v>232</v>
      </c>
      <c r="AB47" s="4" t="s">
        <v>113</v>
      </c>
      <c r="AC47" s="4" t="s">
        <v>142</v>
      </c>
      <c r="AD47" s="4" t="s">
        <v>132</v>
      </c>
      <c r="AE47" s="3"/>
      <c r="AF47" s="131">
        <f>AE48+AF48+AG48</f>
        <v>1</v>
      </c>
      <c r="AG47" s="3"/>
    </row>
    <row r="48" spans="2:33" ht="26.1" customHeight="1" thickBot="1" x14ac:dyDescent="0.5">
      <c r="B48" s="75">
        <v>77</v>
      </c>
      <c r="C48" s="29"/>
      <c r="D48" s="150"/>
      <c r="E48" s="54"/>
      <c r="F48" s="55"/>
      <c r="G48" s="55"/>
      <c r="H48" s="56"/>
      <c r="I48" s="54"/>
      <c r="J48" s="55"/>
      <c r="K48" s="55"/>
      <c r="L48" s="56"/>
      <c r="M48" s="54"/>
      <c r="N48" s="55"/>
      <c r="O48" s="55"/>
      <c r="P48" s="56"/>
      <c r="Q48" s="54"/>
      <c r="R48" s="55"/>
      <c r="S48" s="55"/>
      <c r="T48" s="56"/>
      <c r="U48" s="54"/>
      <c r="V48" s="55"/>
      <c r="W48" s="55"/>
      <c r="X48" s="56"/>
      <c r="Y48" s="150"/>
      <c r="Z48" s="57">
        <f>AB40*70+AB41*150+AB42*75+AB43*25+AB44*60+AB45*45</f>
        <v>678.5</v>
      </c>
      <c r="AA48" s="61">
        <v>884</v>
      </c>
      <c r="AB48" s="4" t="s">
        <v>223</v>
      </c>
      <c r="AC48" s="4" t="s">
        <v>224</v>
      </c>
      <c r="AD48" s="4" t="s">
        <v>225</v>
      </c>
      <c r="AE48" s="132">
        <f>AC46*4/AF46</f>
        <v>0.17207547169811321</v>
      </c>
      <c r="AF48" s="132">
        <f>AD46*9/AF46</f>
        <v>0.36</v>
      </c>
      <c r="AG48" s="132">
        <f>AE46*4/AF46</f>
        <v>0.4679245283018868</v>
      </c>
    </row>
    <row r="49" spans="2:27" ht="21.75" customHeight="1" x14ac:dyDescent="0.3">
      <c r="C49" s="1"/>
      <c r="H49" s="151" t="s">
        <v>92</v>
      </c>
      <c r="I49" s="151"/>
      <c r="J49" s="151"/>
      <c r="K49" s="151"/>
      <c r="L49" s="151"/>
      <c r="M49" s="151"/>
      <c r="N49" s="151"/>
      <c r="O49" s="151"/>
      <c r="P49" s="151"/>
      <c r="Q49" s="151"/>
      <c r="R49" s="151"/>
      <c r="S49" s="151"/>
      <c r="T49" s="151"/>
      <c r="U49" s="151"/>
      <c r="V49" s="151"/>
      <c r="W49" s="151"/>
      <c r="X49" s="151"/>
      <c r="Y49" s="151"/>
      <c r="Z49" s="151"/>
      <c r="AA49" s="151"/>
    </row>
    <row r="50" spans="2:27" ht="33" customHeight="1" x14ac:dyDescent="0.6">
      <c r="B50" s="148" t="s">
        <v>44</v>
      </c>
      <c r="C50" s="149"/>
      <c r="D50" s="149"/>
      <c r="E50" s="149"/>
      <c r="F50" s="149"/>
      <c r="G50" s="149"/>
      <c r="H50" s="149"/>
      <c r="I50" s="149"/>
      <c r="J50" s="149"/>
      <c r="K50" s="149"/>
      <c r="L50" s="149"/>
      <c r="M50" s="149"/>
      <c r="N50" s="149"/>
      <c r="O50" s="149"/>
      <c r="P50" s="149"/>
      <c r="Q50" s="149"/>
      <c r="R50" s="149"/>
      <c r="S50" s="149"/>
      <c r="T50" s="149"/>
      <c r="U50" s="149"/>
      <c r="V50" s="149"/>
      <c r="W50" s="149"/>
      <c r="X50" s="149"/>
      <c r="Y50" s="149"/>
      <c r="Z50" s="149"/>
      <c r="AA50" s="149"/>
    </row>
    <row r="51" spans="2:27" ht="21.75" customHeight="1" x14ac:dyDescent="0.6">
      <c r="C51" s="1"/>
      <c r="E51" s="62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</row>
    <row r="52" spans="2:27" ht="18" x14ac:dyDescent="0.3">
      <c r="B52" s="67" t="s">
        <v>43</v>
      </c>
      <c r="C52" s="68"/>
      <c r="D52" s="69"/>
      <c r="E52" s="69"/>
      <c r="F52" s="70"/>
      <c r="G52" s="70"/>
      <c r="H52" s="69"/>
      <c r="I52" s="69"/>
      <c r="J52" s="70"/>
      <c r="K52" s="70"/>
      <c r="L52" s="69"/>
      <c r="M52" s="69"/>
      <c r="N52" s="70"/>
      <c r="O52" s="70"/>
      <c r="P52" s="69"/>
      <c r="Q52" s="68"/>
      <c r="R52" s="71"/>
      <c r="S52" s="71"/>
      <c r="T52" s="68"/>
      <c r="U52" s="68"/>
      <c r="V52" s="71"/>
      <c r="W52" s="71"/>
      <c r="X52" s="68"/>
      <c r="Y52" s="68"/>
      <c r="Z52" s="68"/>
      <c r="AA52" s="68"/>
    </row>
    <row r="53" spans="2:27" ht="33" customHeight="1" x14ac:dyDescent="0.3">
      <c r="B53" s="133" t="s">
        <v>90</v>
      </c>
      <c r="C53" s="133"/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  <c r="Q53" s="133"/>
      <c r="R53" s="133"/>
      <c r="S53" s="133"/>
      <c r="T53" s="133"/>
      <c r="U53" s="133"/>
      <c r="V53" s="133"/>
      <c r="W53" s="133"/>
      <c r="X53" s="133"/>
      <c r="Y53" s="133"/>
      <c r="Z53" s="133"/>
      <c r="AA53" s="133"/>
    </row>
  </sheetData>
  <mergeCells count="55">
    <mergeCell ref="M4:P4"/>
    <mergeCell ref="M13:P13"/>
    <mergeCell ref="Q13:T13"/>
    <mergeCell ref="E13:H13"/>
    <mergeCell ref="E22:H22"/>
    <mergeCell ref="I13:L13"/>
    <mergeCell ref="Z3:AA3"/>
    <mergeCell ref="Q3:T3"/>
    <mergeCell ref="Q4:T4"/>
    <mergeCell ref="U3:X3"/>
    <mergeCell ref="U4:X4"/>
    <mergeCell ref="M3:P3"/>
    <mergeCell ref="B1:AA1"/>
    <mergeCell ref="Y4:Y12"/>
    <mergeCell ref="D13:D21"/>
    <mergeCell ref="U40:X40"/>
    <mergeCell ref="Q40:T40"/>
    <mergeCell ref="M40:P40"/>
    <mergeCell ref="M22:P22"/>
    <mergeCell ref="D22:D30"/>
    <mergeCell ref="Y22:Y30"/>
    <mergeCell ref="E3:H3"/>
    <mergeCell ref="E4:H4"/>
    <mergeCell ref="I40:L40"/>
    <mergeCell ref="I3:L3"/>
    <mergeCell ref="I4:L4"/>
    <mergeCell ref="Y13:Y21"/>
    <mergeCell ref="U31:X31"/>
    <mergeCell ref="I22:L22"/>
    <mergeCell ref="U22:X22"/>
    <mergeCell ref="Y31:Y39"/>
    <mergeCell ref="U13:X13"/>
    <mergeCell ref="M31:P31"/>
    <mergeCell ref="C4:C9"/>
    <mergeCell ref="C13:C18"/>
    <mergeCell ref="C22:C27"/>
    <mergeCell ref="D4:D12"/>
    <mergeCell ref="B8:B10"/>
    <mergeCell ref="B17:B19"/>
    <mergeCell ref="B53:AA53"/>
    <mergeCell ref="B35:B37"/>
    <mergeCell ref="Q22:T22"/>
    <mergeCell ref="C31:C36"/>
    <mergeCell ref="C40:C45"/>
    <mergeCell ref="Q31:T31"/>
    <mergeCell ref="B26:B28"/>
    <mergeCell ref="D31:D39"/>
    <mergeCell ref="I31:L31"/>
    <mergeCell ref="B50:AA50"/>
    <mergeCell ref="D40:D48"/>
    <mergeCell ref="E40:H40"/>
    <mergeCell ref="B44:B46"/>
    <mergeCell ref="H49:AA49"/>
    <mergeCell ref="Y40:Y48"/>
    <mergeCell ref="E31:H31"/>
  </mergeCells>
  <phoneticPr fontId="3" type="noConversion"/>
  <printOptions horizontalCentered="1"/>
  <pageMargins left="0.39370078740157483" right="0.39370078740157483" top="0.39370078740157483" bottom="0.39370078740157483" header="0.47244094488188981" footer="0.47244094488188981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showZeros="0" zoomScale="50" zoomScaleNormal="50" workbookViewId="0">
      <selection activeCell="S20" sqref="S20:V20"/>
    </sheetView>
  </sheetViews>
  <sheetFormatPr defaultRowHeight="16.2" x14ac:dyDescent="0.3"/>
  <cols>
    <col min="1" max="1" width="3.88671875" customWidth="1"/>
    <col min="2" max="2" width="4.6640625" customWidth="1"/>
    <col min="3" max="6" width="4.44140625" customWidth="1"/>
    <col min="7" max="8" width="6.109375" customWidth="1"/>
    <col min="9" max="10" width="4.6640625" customWidth="1"/>
    <col min="11" max="14" width="4.44140625" customWidth="1"/>
    <col min="15" max="16" width="6.109375" customWidth="1"/>
    <col min="17" max="18" width="4.6640625" customWidth="1"/>
    <col min="19" max="22" width="4.44140625" customWidth="1"/>
    <col min="23" max="24" width="6.109375" customWidth="1"/>
    <col min="25" max="26" width="4.6640625" customWidth="1"/>
    <col min="27" max="30" width="4.44140625" customWidth="1"/>
    <col min="31" max="32" width="6.109375" customWidth="1"/>
    <col min="33" max="34" width="4.6640625" customWidth="1"/>
    <col min="35" max="38" width="4.44140625" customWidth="1"/>
    <col min="39" max="40" width="6.109375" customWidth="1"/>
    <col min="41" max="41" width="4.6640625" customWidth="1"/>
  </cols>
  <sheetData>
    <row r="1" spans="1:41" ht="28.2" x14ac:dyDescent="0.3">
      <c r="A1" s="184" t="str">
        <f>三菜!B1</f>
        <v>1041 南投縣鹿谷鄉鳳凰國小 113學年度第2學期第18週午餐菜單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5" t="str">
        <f>三菜!H49</f>
        <v>承富實業股份有限公司 電話：04-8831965 傳真：04-8832612</v>
      </c>
      <c r="AF1" s="185"/>
      <c r="AG1" s="185"/>
      <c r="AH1" s="185"/>
      <c r="AI1" s="185"/>
      <c r="AJ1" s="185"/>
      <c r="AK1" s="185"/>
      <c r="AL1" s="185"/>
      <c r="AM1" s="185"/>
      <c r="AN1" s="185"/>
      <c r="AO1" s="185"/>
    </row>
    <row r="2" spans="1:41" ht="21" customHeight="1" x14ac:dyDescent="0.3">
      <c r="A2" s="186" t="s">
        <v>27</v>
      </c>
      <c r="B2" s="110"/>
      <c r="C2" s="111">
        <f>三菜!B4</f>
        <v>6</v>
      </c>
      <c r="D2" s="111" t="s">
        <v>65</v>
      </c>
      <c r="E2" s="111">
        <f>三菜!B6</f>
        <v>9</v>
      </c>
      <c r="F2" s="111" t="s">
        <v>66</v>
      </c>
      <c r="G2" s="187" t="str">
        <f>三菜!B8</f>
        <v>星期一</v>
      </c>
      <c r="H2" s="170"/>
      <c r="I2" s="171"/>
      <c r="J2" s="111"/>
      <c r="K2" s="111">
        <f>三菜!B13</f>
        <v>6</v>
      </c>
      <c r="L2" s="111" t="s">
        <v>2</v>
      </c>
      <c r="M2" s="111">
        <f>三菜!B15</f>
        <v>10</v>
      </c>
      <c r="N2" s="111" t="s">
        <v>66</v>
      </c>
      <c r="O2" s="187" t="str">
        <f>三菜!B17</f>
        <v>星期二</v>
      </c>
      <c r="P2" s="170"/>
      <c r="Q2" s="171"/>
      <c r="R2" s="112"/>
      <c r="S2" s="111">
        <f>三菜!B22</f>
        <v>6</v>
      </c>
      <c r="T2" s="111" t="s">
        <v>2</v>
      </c>
      <c r="U2" s="111">
        <f>三菜!B24</f>
        <v>11</v>
      </c>
      <c r="V2" s="111" t="s">
        <v>67</v>
      </c>
      <c r="W2" s="187" t="str">
        <f>三菜!B26</f>
        <v>星期三</v>
      </c>
      <c r="X2" s="170"/>
      <c r="Y2" s="171"/>
      <c r="Z2" s="112"/>
      <c r="AA2" s="111">
        <f>三菜!B31</f>
        <v>6</v>
      </c>
      <c r="AB2" s="111" t="s">
        <v>2</v>
      </c>
      <c r="AC2" s="111">
        <f>三菜!B33</f>
        <v>12</v>
      </c>
      <c r="AD2" s="111" t="s">
        <v>68</v>
      </c>
      <c r="AE2" s="187" t="str">
        <f>三菜!B35</f>
        <v>星期四</v>
      </c>
      <c r="AF2" s="170"/>
      <c r="AG2" s="171"/>
      <c r="AH2" s="112"/>
      <c r="AI2" s="111">
        <f>三菜!B40</f>
        <v>6</v>
      </c>
      <c r="AJ2" s="111" t="s">
        <v>2</v>
      </c>
      <c r="AK2" s="111">
        <f>三菜!B42</f>
        <v>13</v>
      </c>
      <c r="AL2" s="111" t="s">
        <v>68</v>
      </c>
      <c r="AM2" s="187" t="str">
        <f>三菜!B44</f>
        <v>星期五</v>
      </c>
      <c r="AN2" s="170"/>
      <c r="AO2" s="171"/>
    </row>
    <row r="3" spans="1:41" ht="22.2" x14ac:dyDescent="0.3">
      <c r="A3" s="175"/>
      <c r="B3" s="85" t="s">
        <v>18</v>
      </c>
      <c r="C3" s="168">
        <f>三菜!B12</f>
        <v>77</v>
      </c>
      <c r="D3" s="168"/>
      <c r="E3" s="168"/>
      <c r="F3" s="168"/>
      <c r="G3" s="168"/>
      <c r="H3" s="168"/>
      <c r="I3" s="169"/>
      <c r="J3" s="85" t="s">
        <v>18</v>
      </c>
      <c r="K3" s="168">
        <f>三菜!B21</f>
        <v>77</v>
      </c>
      <c r="L3" s="168"/>
      <c r="M3" s="168"/>
      <c r="N3" s="168"/>
      <c r="O3" s="168"/>
      <c r="P3" s="168"/>
      <c r="Q3" s="169"/>
      <c r="R3" s="85" t="s">
        <v>18</v>
      </c>
      <c r="S3" s="168">
        <f>三菜!B30</f>
        <v>54</v>
      </c>
      <c r="T3" s="168"/>
      <c r="U3" s="168"/>
      <c r="V3" s="168"/>
      <c r="W3" s="168"/>
      <c r="X3" s="168"/>
      <c r="Y3" s="169"/>
      <c r="Z3" s="85" t="s">
        <v>18</v>
      </c>
      <c r="AA3" s="168">
        <f>三菜!B39</f>
        <v>77</v>
      </c>
      <c r="AB3" s="168"/>
      <c r="AC3" s="168"/>
      <c r="AD3" s="168"/>
      <c r="AE3" s="168"/>
      <c r="AF3" s="168"/>
      <c r="AG3" s="169"/>
      <c r="AH3" s="85" t="s">
        <v>18</v>
      </c>
      <c r="AI3" s="168">
        <f>三菜!B48</f>
        <v>77</v>
      </c>
      <c r="AJ3" s="168"/>
      <c r="AK3" s="168"/>
      <c r="AL3" s="168"/>
      <c r="AM3" s="168"/>
      <c r="AN3" s="168"/>
      <c r="AO3" s="169"/>
    </row>
    <row r="4" spans="1:41" ht="22.2" x14ac:dyDescent="0.3">
      <c r="A4" s="175"/>
      <c r="B4" s="85" t="s">
        <v>28</v>
      </c>
      <c r="C4" s="170" t="str">
        <f>三菜!D4</f>
        <v>白米飯(雜糧先送)</v>
      </c>
      <c r="D4" s="170"/>
      <c r="E4" s="170"/>
      <c r="F4" s="170"/>
      <c r="G4" s="170"/>
      <c r="H4" s="170"/>
      <c r="I4" s="171"/>
      <c r="J4" s="85" t="s">
        <v>28</v>
      </c>
      <c r="K4" s="172" t="str">
        <f>三菜!D13</f>
        <v>蕎麥飯(0.9K)</v>
      </c>
      <c r="L4" s="172"/>
      <c r="M4" s="172"/>
      <c r="N4" s="172"/>
      <c r="O4" s="172"/>
      <c r="P4" s="172"/>
      <c r="Q4" s="173"/>
      <c r="R4" s="85" t="s">
        <v>28</v>
      </c>
      <c r="S4" s="170" t="str">
        <f>三菜!D22</f>
        <v>白油麵(7K)</v>
      </c>
      <c r="T4" s="170"/>
      <c r="U4" s="170"/>
      <c r="V4" s="170"/>
      <c r="W4" s="170"/>
      <c r="X4" s="170"/>
      <c r="Y4" s="171"/>
      <c r="Z4" s="85" t="s">
        <v>28</v>
      </c>
      <c r="AA4" s="170" t="str">
        <f>三菜!D31</f>
        <v>十穀米飯(0.9K)</v>
      </c>
      <c r="AB4" s="170"/>
      <c r="AC4" s="170"/>
      <c r="AD4" s="170"/>
      <c r="AE4" s="170"/>
      <c r="AF4" s="170"/>
      <c r="AG4" s="171"/>
      <c r="AH4" s="85" t="s">
        <v>28</v>
      </c>
      <c r="AI4" s="170" t="str">
        <f>三菜!D40</f>
        <v>糙米飯(0.9K)</v>
      </c>
      <c r="AJ4" s="170"/>
      <c r="AK4" s="170"/>
      <c r="AL4" s="170"/>
      <c r="AM4" s="170"/>
      <c r="AN4" s="170"/>
      <c r="AO4" s="171"/>
    </row>
    <row r="5" spans="1:41" ht="22.2" x14ac:dyDescent="0.3">
      <c r="A5" s="175"/>
      <c r="B5" s="85" t="s">
        <v>29</v>
      </c>
      <c r="C5" s="188" t="s">
        <v>30</v>
      </c>
      <c r="D5" s="189"/>
      <c r="E5" s="189"/>
      <c r="F5" s="189"/>
      <c r="G5" s="190" t="s">
        <v>32</v>
      </c>
      <c r="H5" s="191"/>
      <c r="I5" s="86" t="s">
        <v>31</v>
      </c>
      <c r="J5" s="85" t="s">
        <v>29</v>
      </c>
      <c r="K5" s="188" t="s">
        <v>30</v>
      </c>
      <c r="L5" s="189"/>
      <c r="M5" s="189"/>
      <c r="N5" s="189"/>
      <c r="O5" s="190" t="s">
        <v>32</v>
      </c>
      <c r="P5" s="191"/>
      <c r="Q5" s="86" t="s">
        <v>31</v>
      </c>
      <c r="R5" s="85" t="s">
        <v>29</v>
      </c>
      <c r="S5" s="188" t="s">
        <v>30</v>
      </c>
      <c r="T5" s="189"/>
      <c r="U5" s="189"/>
      <c r="V5" s="189"/>
      <c r="W5" s="190" t="s">
        <v>32</v>
      </c>
      <c r="X5" s="191"/>
      <c r="Y5" s="86" t="s">
        <v>31</v>
      </c>
      <c r="Z5" s="85" t="s">
        <v>29</v>
      </c>
      <c r="AA5" s="188" t="s">
        <v>30</v>
      </c>
      <c r="AB5" s="189"/>
      <c r="AC5" s="189"/>
      <c r="AD5" s="189"/>
      <c r="AE5" s="190" t="s">
        <v>32</v>
      </c>
      <c r="AF5" s="191"/>
      <c r="AG5" s="86" t="s">
        <v>31</v>
      </c>
      <c r="AH5" s="85" t="s">
        <v>29</v>
      </c>
      <c r="AI5" s="188" t="s">
        <v>30</v>
      </c>
      <c r="AJ5" s="189"/>
      <c r="AK5" s="189"/>
      <c r="AL5" s="189"/>
      <c r="AM5" s="190" t="s">
        <v>32</v>
      </c>
      <c r="AN5" s="191"/>
      <c r="AO5" s="86" t="s">
        <v>31</v>
      </c>
    </row>
    <row r="6" spans="1:41" ht="21" customHeight="1" x14ac:dyDescent="0.3">
      <c r="A6" s="174" t="s">
        <v>19</v>
      </c>
      <c r="B6" s="176" t="str">
        <f>三菜!E4</f>
        <v>春川炒雞</v>
      </c>
      <c r="C6" s="179" t="str">
        <f>三菜!E5</f>
        <v>骨腿丁(CAS)</v>
      </c>
      <c r="D6" s="180"/>
      <c r="E6" s="180"/>
      <c r="F6" s="180"/>
      <c r="G6" s="113">
        <f>三菜!G5</f>
        <v>6.5</v>
      </c>
      <c r="H6" s="114" t="str">
        <f>三菜!H5</f>
        <v>公斤</v>
      </c>
      <c r="I6" s="87">
        <f>三菜!F5</f>
        <v>84.42</v>
      </c>
      <c r="J6" s="176" t="str">
        <f>三菜!E13</f>
        <v>乾鍋燒肉片</v>
      </c>
      <c r="K6" s="181" t="str">
        <f>三菜!E14</f>
        <v>溫體肉片(忠華)</v>
      </c>
      <c r="L6" s="182"/>
      <c r="M6" s="182"/>
      <c r="N6" s="183"/>
      <c r="O6" s="87">
        <f>三菜!G14</f>
        <v>5</v>
      </c>
      <c r="P6" s="114" t="str">
        <f>三菜!H14</f>
        <v>公斤</v>
      </c>
      <c r="Q6" s="87">
        <f>三菜!F14</f>
        <v>58.44</v>
      </c>
      <c r="R6" s="176" t="str">
        <f>三菜!E22</f>
        <v>什錦炒肉絲</v>
      </c>
      <c r="S6" s="181" t="str">
        <f>三菜!E23</f>
        <v>豆芽菜</v>
      </c>
      <c r="T6" s="182"/>
      <c r="U6" s="182"/>
      <c r="V6" s="183"/>
      <c r="W6" s="87">
        <f>三菜!G23</f>
        <v>2.5</v>
      </c>
      <c r="X6" s="114" t="str">
        <f>三菜!H23</f>
        <v>公斤</v>
      </c>
      <c r="Y6" s="87">
        <f>三菜!F23</f>
        <v>46.3</v>
      </c>
      <c r="Z6" s="176" t="str">
        <f>三菜!E31</f>
        <v>三杯烏魚丁</v>
      </c>
      <c r="AA6" s="181" t="str">
        <f>三菜!E32</f>
        <v>烏魚丁(無刺)(QR)-k</v>
      </c>
      <c r="AB6" s="182"/>
      <c r="AC6" s="182"/>
      <c r="AD6" s="183"/>
      <c r="AE6" s="87">
        <f>三菜!G32</f>
        <v>7.5</v>
      </c>
      <c r="AF6" s="114" t="str">
        <f>三菜!H32</f>
        <v>公斤</v>
      </c>
      <c r="AG6" s="87">
        <f>三菜!F32</f>
        <v>97.4</v>
      </c>
      <c r="AH6" s="176" t="str">
        <f>三菜!E40</f>
        <v>麻香豬肉</v>
      </c>
      <c r="AI6" s="181" t="str">
        <f>三菜!E41</f>
        <v>蒜泥白肉片(忠華)</v>
      </c>
      <c r="AJ6" s="182"/>
      <c r="AK6" s="182"/>
      <c r="AL6" s="183"/>
      <c r="AM6" s="87">
        <f>三菜!G41</f>
        <v>5</v>
      </c>
      <c r="AN6" s="114" t="str">
        <f>三菜!H41</f>
        <v>公斤</v>
      </c>
      <c r="AO6" s="87">
        <f>三菜!F41</f>
        <v>58.44</v>
      </c>
    </row>
    <row r="7" spans="1:41" ht="22.2" x14ac:dyDescent="0.3">
      <c r="A7" s="175"/>
      <c r="B7" s="177"/>
      <c r="C7" s="179" t="str">
        <f>三菜!E6</f>
        <v>大白菜</v>
      </c>
      <c r="D7" s="180"/>
      <c r="E7" s="180"/>
      <c r="F7" s="180"/>
      <c r="G7" s="113">
        <f>三菜!G6</f>
        <v>2.5</v>
      </c>
      <c r="H7" s="114" t="str">
        <f>三菜!H6</f>
        <v>公斤</v>
      </c>
      <c r="I7" s="87">
        <f>三菜!F6</f>
        <v>32.47</v>
      </c>
      <c r="J7" s="177"/>
      <c r="K7" s="181" t="str">
        <f>三菜!E15</f>
        <v>高麗菜</v>
      </c>
      <c r="L7" s="182"/>
      <c r="M7" s="182"/>
      <c r="N7" s="183"/>
      <c r="O7" s="87">
        <f>三菜!G15</f>
        <v>2.5</v>
      </c>
      <c r="P7" s="114" t="str">
        <f>三菜!H15</f>
        <v>公斤</v>
      </c>
      <c r="Q7" s="87">
        <f>三菜!F15</f>
        <v>32.47</v>
      </c>
      <c r="R7" s="177"/>
      <c r="S7" s="181" t="str">
        <f>三菜!E24</f>
        <v>溫體肉絲(忠華)(臺灣)</v>
      </c>
      <c r="T7" s="182"/>
      <c r="U7" s="182"/>
      <c r="V7" s="183"/>
      <c r="W7" s="87">
        <f>三菜!G24</f>
        <v>2</v>
      </c>
      <c r="X7" s="114" t="str">
        <f>三菜!H24</f>
        <v>公斤</v>
      </c>
      <c r="Y7" s="87">
        <f>三菜!F24</f>
        <v>37.04</v>
      </c>
      <c r="Z7" s="177"/>
      <c r="AA7" s="181" t="str">
        <f>三菜!E33</f>
        <v>杏鮑菇(頭)(QR)</v>
      </c>
      <c r="AB7" s="182"/>
      <c r="AC7" s="182"/>
      <c r="AD7" s="183"/>
      <c r="AE7" s="87">
        <f>三菜!G33</f>
        <v>3</v>
      </c>
      <c r="AF7" s="114" t="str">
        <f>三菜!H33</f>
        <v>公斤</v>
      </c>
      <c r="AG7" s="87">
        <f>三菜!F33</f>
        <v>38.96</v>
      </c>
      <c r="AH7" s="177"/>
      <c r="AI7" s="181" t="str">
        <f>三菜!E42</f>
        <v>胡麻醬(1L)</v>
      </c>
      <c r="AJ7" s="182"/>
      <c r="AK7" s="182"/>
      <c r="AL7" s="183"/>
      <c r="AM7" s="87">
        <f>三菜!G42</f>
        <v>1</v>
      </c>
      <c r="AN7" s="114" t="str">
        <f>三菜!H42</f>
        <v>罐</v>
      </c>
      <c r="AO7" s="87">
        <f>三菜!F42</f>
        <v>12.99</v>
      </c>
    </row>
    <row r="8" spans="1:41" ht="22.2" x14ac:dyDescent="0.3">
      <c r="A8" s="175"/>
      <c r="B8" s="177"/>
      <c r="C8" s="179" t="str">
        <f>三菜!E7</f>
        <v>年糕(條狀小)(約0.5K)</v>
      </c>
      <c r="D8" s="180"/>
      <c r="E8" s="180"/>
      <c r="F8" s="180"/>
      <c r="G8" s="113">
        <f>三菜!G7</f>
        <v>2</v>
      </c>
      <c r="H8" s="114" t="str">
        <f>三菜!H7</f>
        <v>包</v>
      </c>
      <c r="I8" s="87">
        <f>三菜!F7</f>
        <v>12.99</v>
      </c>
      <c r="J8" s="177"/>
      <c r="K8" s="181" t="str">
        <f>三菜!E16</f>
        <v>非基改豆干片(榮洲)</v>
      </c>
      <c r="L8" s="182"/>
      <c r="M8" s="182"/>
      <c r="N8" s="183"/>
      <c r="O8" s="87">
        <f>三菜!G16</f>
        <v>1.5</v>
      </c>
      <c r="P8" s="114" t="str">
        <f>三菜!H16</f>
        <v>公斤</v>
      </c>
      <c r="Q8" s="87">
        <f>三菜!F16</f>
        <v>19.48</v>
      </c>
      <c r="R8" s="177"/>
      <c r="S8" s="181" t="str">
        <f>三菜!E25</f>
        <v>冬蝦(兩)</v>
      </c>
      <c r="T8" s="182"/>
      <c r="U8" s="182"/>
      <c r="V8" s="183"/>
      <c r="W8" s="87">
        <f>三菜!G25</f>
        <v>1</v>
      </c>
      <c r="X8" s="114" t="str">
        <f>三菜!H25</f>
        <v>兩</v>
      </c>
      <c r="Y8" s="87">
        <f>三菜!F25</f>
        <v>0.69</v>
      </c>
      <c r="Z8" s="177"/>
      <c r="AA8" s="181" t="str">
        <f>三菜!E34</f>
        <v>蒜仁(0.3K/包)</v>
      </c>
      <c r="AB8" s="182"/>
      <c r="AC8" s="182"/>
      <c r="AD8" s="183"/>
      <c r="AE8" s="87">
        <f>三菜!G34</f>
        <v>1</v>
      </c>
      <c r="AF8" s="114" t="str">
        <f>三菜!H34</f>
        <v>包</v>
      </c>
      <c r="AG8" s="87">
        <f>三菜!F34</f>
        <v>3.9</v>
      </c>
      <c r="AH8" s="177"/>
      <c r="AI8" s="181" t="str">
        <f>三菜!E43</f>
        <v>白芝麻(熟)(兩)</v>
      </c>
      <c r="AJ8" s="182"/>
      <c r="AK8" s="182"/>
      <c r="AL8" s="183"/>
      <c r="AM8" s="87">
        <f>三菜!G43</f>
        <v>1</v>
      </c>
      <c r="AN8" s="114" t="str">
        <f>三菜!H43</f>
        <v>兩</v>
      </c>
      <c r="AO8" s="87">
        <f>三菜!F43</f>
        <v>0.49</v>
      </c>
    </row>
    <row r="9" spans="1:41" ht="22.2" x14ac:dyDescent="0.3">
      <c r="A9" s="175"/>
      <c r="B9" s="177"/>
      <c r="C9" s="179" t="str">
        <f>三菜!E8</f>
        <v>洋蔥</v>
      </c>
      <c r="D9" s="180"/>
      <c r="E9" s="180"/>
      <c r="F9" s="180"/>
      <c r="G9" s="113">
        <f>三菜!G8</f>
        <v>1</v>
      </c>
      <c r="H9" s="114" t="str">
        <f>三菜!H8</f>
        <v>公斤</v>
      </c>
      <c r="I9" s="87">
        <f>三菜!F8</f>
        <v>12.99</v>
      </c>
      <c r="J9" s="177"/>
      <c r="K9" s="181" t="str">
        <f>三菜!E17</f>
        <v>蒜仁(0.3K/包)</v>
      </c>
      <c r="L9" s="182"/>
      <c r="M9" s="182"/>
      <c r="N9" s="183"/>
      <c r="O9" s="87">
        <f>三菜!G17</f>
        <v>1</v>
      </c>
      <c r="P9" s="114" t="str">
        <f>三菜!H17</f>
        <v>包</v>
      </c>
      <c r="Q9" s="87">
        <f>三菜!F17</f>
        <v>3.9</v>
      </c>
      <c r="R9" s="177"/>
      <c r="S9" s="181" t="str">
        <f>三菜!E26</f>
        <v>紅蘿蔔</v>
      </c>
      <c r="T9" s="182"/>
      <c r="U9" s="182"/>
      <c r="V9" s="183"/>
      <c r="W9" s="87">
        <f>三菜!G26</f>
        <v>0.7</v>
      </c>
      <c r="X9" s="114" t="str">
        <f>三菜!H26</f>
        <v>公斤</v>
      </c>
      <c r="Y9" s="87">
        <f>三菜!F26</f>
        <v>12.96</v>
      </c>
      <c r="Z9" s="177"/>
      <c r="AA9" s="181" t="str">
        <f>三菜!E35</f>
        <v>薑片(0.3K)</v>
      </c>
      <c r="AB9" s="182"/>
      <c r="AC9" s="182"/>
      <c r="AD9" s="183"/>
      <c r="AE9" s="87">
        <f>三菜!G35</f>
        <v>1</v>
      </c>
      <c r="AF9" s="114" t="str">
        <f>三菜!H35</f>
        <v>包</v>
      </c>
      <c r="AG9" s="87">
        <f>三菜!F35</f>
        <v>3.9</v>
      </c>
      <c r="AH9" s="177"/>
      <c r="AI9" s="181" t="str">
        <f>三菜!E44</f>
        <v>蒜仁(0.3K/包)</v>
      </c>
      <c r="AJ9" s="182"/>
      <c r="AK9" s="182"/>
      <c r="AL9" s="183"/>
      <c r="AM9" s="87">
        <f>三菜!G44</f>
        <v>1</v>
      </c>
      <c r="AN9" s="114" t="str">
        <f>三菜!H44</f>
        <v>包</v>
      </c>
      <c r="AO9" s="87">
        <f>三菜!F44</f>
        <v>3.9</v>
      </c>
    </row>
    <row r="10" spans="1:41" ht="22.2" x14ac:dyDescent="0.3">
      <c r="A10" s="175"/>
      <c r="B10" s="177"/>
      <c r="C10" s="179" t="str">
        <f>三菜!E9</f>
        <v>蒜仁(0.3K/包)</v>
      </c>
      <c r="D10" s="180"/>
      <c r="E10" s="180"/>
      <c r="F10" s="180"/>
      <c r="G10" s="113">
        <f>三菜!G9</f>
        <v>1</v>
      </c>
      <c r="H10" s="114" t="str">
        <f>三菜!H9</f>
        <v>包</v>
      </c>
      <c r="I10" s="87">
        <f>三菜!F9</f>
        <v>3.9</v>
      </c>
      <c r="J10" s="177"/>
      <c r="K10" s="181" t="str">
        <f>三菜!E18</f>
        <v>玉米筍(QR)</v>
      </c>
      <c r="L10" s="182"/>
      <c r="M10" s="182"/>
      <c r="N10" s="183"/>
      <c r="O10" s="87">
        <f>三菜!G18</f>
        <v>0.5</v>
      </c>
      <c r="P10" s="114" t="str">
        <f>三菜!H18</f>
        <v>公斤</v>
      </c>
      <c r="Q10" s="87">
        <f>三菜!F18</f>
        <v>6.49</v>
      </c>
      <c r="R10" s="177"/>
      <c r="S10" s="181" t="str">
        <f>三菜!E27</f>
        <v>蔥(0.5K/把)</v>
      </c>
      <c r="T10" s="182"/>
      <c r="U10" s="182"/>
      <c r="V10" s="183"/>
      <c r="W10" s="87">
        <f>三菜!G27</f>
        <v>0.5</v>
      </c>
      <c r="X10" s="114" t="str">
        <f>三菜!H27</f>
        <v>把</v>
      </c>
      <c r="Y10" s="87">
        <f>三菜!F27</f>
        <v>4.63</v>
      </c>
      <c r="Z10" s="177"/>
      <c r="AA10" s="181" t="str">
        <f>三菜!E36</f>
        <v>蔥(0.5K/把)</v>
      </c>
      <c r="AB10" s="182"/>
      <c r="AC10" s="182"/>
      <c r="AD10" s="183"/>
      <c r="AE10" s="87">
        <f>三菜!G36</f>
        <v>0.5</v>
      </c>
      <c r="AF10" s="114" t="str">
        <f>三菜!H36</f>
        <v>把</v>
      </c>
      <c r="AG10" s="87">
        <f>三菜!F36</f>
        <v>3.25</v>
      </c>
      <c r="AH10" s="177"/>
      <c r="AI10" s="181" t="str">
        <f>三菜!E45</f>
        <v>洋蔥</v>
      </c>
      <c r="AJ10" s="182"/>
      <c r="AK10" s="182"/>
      <c r="AL10" s="183"/>
      <c r="AM10" s="87">
        <f>三菜!G45</f>
        <v>0.5</v>
      </c>
      <c r="AN10" s="114" t="str">
        <f>三菜!H45</f>
        <v>公斤</v>
      </c>
      <c r="AO10" s="87">
        <f>三菜!F45</f>
        <v>6.49</v>
      </c>
    </row>
    <row r="11" spans="1:41" ht="22.2" x14ac:dyDescent="0.3">
      <c r="A11" s="175"/>
      <c r="B11" s="177"/>
      <c r="C11" s="179" t="str">
        <f>三菜!E10</f>
        <v>紅蘿蔔(庫存)</v>
      </c>
      <c r="D11" s="180"/>
      <c r="E11" s="180"/>
      <c r="F11" s="180"/>
      <c r="G11" s="113">
        <f>三菜!G10</f>
        <v>0</v>
      </c>
      <c r="H11" s="114" t="str">
        <f>三菜!H10</f>
        <v>公斤</v>
      </c>
      <c r="I11" s="87">
        <f>三菜!F10</f>
        <v>6.49</v>
      </c>
      <c r="J11" s="177"/>
      <c r="K11" s="181" t="str">
        <f>三菜!E19</f>
        <v>蔥(0.5K/把)</v>
      </c>
      <c r="L11" s="182"/>
      <c r="M11" s="182"/>
      <c r="N11" s="183"/>
      <c r="O11" s="87">
        <f>三菜!G19</f>
        <v>0.5</v>
      </c>
      <c r="P11" s="114" t="str">
        <f>三菜!H19</f>
        <v>把</v>
      </c>
      <c r="Q11" s="87">
        <f>三菜!F19</f>
        <v>3.25</v>
      </c>
      <c r="R11" s="177"/>
      <c r="S11" s="181" t="str">
        <f>三菜!E28</f>
        <v>韭菜</v>
      </c>
      <c r="T11" s="182"/>
      <c r="U11" s="182"/>
      <c r="V11" s="183"/>
      <c r="W11" s="87">
        <f>三菜!G28</f>
        <v>0.4</v>
      </c>
      <c r="X11" s="114" t="str">
        <f>三菜!H28</f>
        <v>公斤</v>
      </c>
      <c r="Y11" s="87">
        <f>三菜!F28</f>
        <v>7.41</v>
      </c>
      <c r="Z11" s="177"/>
      <c r="AA11" s="181" t="str">
        <f>三菜!E37</f>
        <v>九層塔</v>
      </c>
      <c r="AB11" s="182"/>
      <c r="AC11" s="182"/>
      <c r="AD11" s="183"/>
      <c r="AE11" s="87">
        <f>三菜!G37</f>
        <v>0.1</v>
      </c>
      <c r="AF11" s="114" t="str">
        <f>三菜!H37</f>
        <v>公斤</v>
      </c>
      <c r="AG11" s="87">
        <f>三菜!F37</f>
        <v>1.3</v>
      </c>
      <c r="AH11" s="177"/>
      <c r="AI11" s="181" t="str">
        <f>三菜!E46</f>
        <v>紅蘿蔔</v>
      </c>
      <c r="AJ11" s="182"/>
      <c r="AK11" s="182"/>
      <c r="AL11" s="183"/>
      <c r="AM11" s="87">
        <f>三菜!G46</f>
        <v>0.5</v>
      </c>
      <c r="AN11" s="114" t="str">
        <f>三菜!H46</f>
        <v>公斤</v>
      </c>
      <c r="AO11" s="87">
        <f>三菜!F46</f>
        <v>6.49</v>
      </c>
    </row>
    <row r="12" spans="1:41" ht="22.2" x14ac:dyDescent="0.3">
      <c r="A12" s="175"/>
      <c r="B12" s="177"/>
      <c r="C12" s="179" t="str">
        <f>三菜!E11</f>
        <v>蔥(0.5K/把)</v>
      </c>
      <c r="D12" s="180"/>
      <c r="E12" s="180"/>
      <c r="F12" s="180"/>
      <c r="G12" s="113">
        <f>三菜!G11</f>
        <v>0.5</v>
      </c>
      <c r="H12" s="114" t="str">
        <f>三菜!H11</f>
        <v>把</v>
      </c>
      <c r="I12" s="87">
        <f>三菜!F11</f>
        <v>3.25</v>
      </c>
      <c r="J12" s="177"/>
      <c r="K12" s="181">
        <f>三菜!E20</f>
        <v>0</v>
      </c>
      <c r="L12" s="182"/>
      <c r="M12" s="182"/>
      <c r="N12" s="183"/>
      <c r="O12" s="87">
        <f>三菜!G20</f>
        <v>0</v>
      </c>
      <c r="P12" s="114">
        <f>三菜!H20</f>
        <v>0</v>
      </c>
      <c r="Q12" s="87">
        <f>三菜!F20</f>
        <v>0</v>
      </c>
      <c r="R12" s="177"/>
      <c r="S12" s="181" t="str">
        <f>三菜!E29</f>
        <v>紅蔥頭(整顆)</v>
      </c>
      <c r="T12" s="182"/>
      <c r="U12" s="182"/>
      <c r="V12" s="183"/>
      <c r="W12" s="87">
        <f>三菜!G29</f>
        <v>0.3</v>
      </c>
      <c r="X12" s="114" t="str">
        <f>三菜!H29</f>
        <v>公斤</v>
      </c>
      <c r="Y12" s="87">
        <f>三菜!F29</f>
        <v>1.85</v>
      </c>
      <c r="Z12" s="177"/>
      <c r="AA12" s="181">
        <f>三菜!E38</f>
        <v>0</v>
      </c>
      <c r="AB12" s="182"/>
      <c r="AC12" s="182"/>
      <c r="AD12" s="183"/>
      <c r="AE12" s="87">
        <f>三菜!G38</f>
        <v>0</v>
      </c>
      <c r="AF12" s="114">
        <f>三菜!H38</f>
        <v>0</v>
      </c>
      <c r="AG12" s="87">
        <f>三菜!F38</f>
        <v>0</v>
      </c>
      <c r="AH12" s="177"/>
      <c r="AI12" s="181" t="str">
        <f>三菜!E47</f>
        <v>蔥(0.5K/把)</v>
      </c>
      <c r="AJ12" s="182"/>
      <c r="AK12" s="182"/>
      <c r="AL12" s="183"/>
      <c r="AM12" s="87">
        <f>三菜!G47</f>
        <v>0.5</v>
      </c>
      <c r="AN12" s="114" t="str">
        <f>三菜!H47</f>
        <v>把</v>
      </c>
      <c r="AO12" s="87">
        <f>三菜!F47</f>
        <v>3.25</v>
      </c>
    </row>
    <row r="13" spans="1:41" ht="22.2" x14ac:dyDescent="0.3">
      <c r="A13" s="175"/>
      <c r="B13" s="178"/>
      <c r="C13" s="179">
        <f>三菜!E12</f>
        <v>0</v>
      </c>
      <c r="D13" s="180"/>
      <c r="E13" s="180"/>
      <c r="F13" s="180"/>
      <c r="G13" s="113">
        <f>三菜!G12</f>
        <v>0</v>
      </c>
      <c r="H13" s="114">
        <f>三菜!H12</f>
        <v>0</v>
      </c>
      <c r="I13" s="87">
        <f>三菜!F12</f>
        <v>0</v>
      </c>
      <c r="J13" s="178"/>
      <c r="K13" s="181">
        <f>三菜!E21</f>
        <v>0</v>
      </c>
      <c r="L13" s="182"/>
      <c r="M13" s="182"/>
      <c r="N13" s="183"/>
      <c r="O13" s="87">
        <f>三菜!G21</f>
        <v>0</v>
      </c>
      <c r="P13" s="114">
        <f>三菜!H21</f>
        <v>0</v>
      </c>
      <c r="Q13" s="87">
        <f>三菜!F21</f>
        <v>0</v>
      </c>
      <c r="R13" s="178"/>
      <c r="S13" s="181" t="s">
        <v>231</v>
      </c>
      <c r="T13" s="182"/>
      <c r="U13" s="182"/>
      <c r="V13" s="183"/>
      <c r="W13" s="87">
        <f>三菜!G30</f>
        <v>0.1</v>
      </c>
      <c r="X13" s="114" t="str">
        <f>三菜!H30</f>
        <v>公斤</v>
      </c>
      <c r="Y13" s="87">
        <f>三菜!F30</f>
        <v>1.85</v>
      </c>
      <c r="Z13" s="178"/>
      <c r="AA13" s="181">
        <f>三菜!E39</f>
        <v>0</v>
      </c>
      <c r="AB13" s="182"/>
      <c r="AC13" s="182"/>
      <c r="AD13" s="183"/>
      <c r="AE13" s="87">
        <f>三菜!G39</f>
        <v>0</v>
      </c>
      <c r="AF13" s="114">
        <f>三菜!H39</f>
        <v>0</v>
      </c>
      <c r="AG13" s="87">
        <f>三菜!F39</f>
        <v>0</v>
      </c>
      <c r="AH13" s="178"/>
      <c r="AI13" s="181">
        <f>三菜!E48</f>
        <v>0</v>
      </c>
      <c r="AJ13" s="182"/>
      <c r="AK13" s="182"/>
      <c r="AL13" s="183"/>
      <c r="AM13" s="87">
        <f>三菜!G48</f>
        <v>0</v>
      </c>
      <c r="AN13" s="114">
        <f>三菜!H48</f>
        <v>0</v>
      </c>
      <c r="AO13" s="87">
        <f>三菜!F48</f>
        <v>0</v>
      </c>
    </row>
    <row r="14" spans="1:41" ht="21" customHeight="1" x14ac:dyDescent="0.3">
      <c r="A14" s="174" t="s">
        <v>22</v>
      </c>
      <c r="B14" s="176" t="str">
        <f>三菜!I4</f>
        <v>蒸蛋</v>
      </c>
      <c r="C14" s="179" t="str">
        <f>三菜!I5</f>
        <v>蛋</v>
      </c>
      <c r="D14" s="180"/>
      <c r="E14" s="180"/>
      <c r="F14" s="180"/>
      <c r="G14" s="113">
        <f>三菜!K5</f>
        <v>4</v>
      </c>
      <c r="H14" s="115" t="str">
        <f>三菜!L5</f>
        <v>公斤</v>
      </c>
      <c r="I14" s="87">
        <f>三菜!J5</f>
        <v>51.95</v>
      </c>
      <c r="J14" s="176" t="str">
        <f>三菜!I13</f>
        <v>小瓜炒玉米</v>
      </c>
      <c r="K14" s="181" t="str">
        <f>三菜!I14</f>
        <v>小黃瓜</v>
      </c>
      <c r="L14" s="182"/>
      <c r="M14" s="182"/>
      <c r="N14" s="183"/>
      <c r="O14" s="87">
        <f>三菜!K14</f>
        <v>3.5</v>
      </c>
      <c r="P14" s="115" t="str">
        <f>三菜!L14</f>
        <v>公斤</v>
      </c>
      <c r="Q14" s="87">
        <f>三菜!J14</f>
        <v>45.46</v>
      </c>
      <c r="R14" s="176" t="str">
        <f>三菜!I22</f>
        <v>炸雞腿</v>
      </c>
      <c r="S14" s="181" t="str">
        <f>三菜!I23</f>
        <v>雞腿(6)(CAS)</v>
      </c>
      <c r="T14" s="182"/>
      <c r="U14" s="182"/>
      <c r="V14" s="183"/>
      <c r="W14" s="87">
        <f>三菜!K23</f>
        <v>54</v>
      </c>
      <c r="X14" s="115" t="str">
        <f>三菜!L23</f>
        <v>支</v>
      </c>
      <c r="Y14" s="87">
        <f>三菜!J23</f>
        <v>100</v>
      </c>
      <c r="Z14" s="176" t="str">
        <f>三菜!I31</f>
        <v>菜頭煨肉片</v>
      </c>
      <c r="AA14" s="181" t="str">
        <f>三菜!I32</f>
        <v>菜頭</v>
      </c>
      <c r="AB14" s="182"/>
      <c r="AC14" s="182"/>
      <c r="AD14" s="183"/>
      <c r="AE14" s="87">
        <f>三菜!K32</f>
        <v>4.5</v>
      </c>
      <c r="AF14" s="115" t="str">
        <f>三菜!L32</f>
        <v>公斤</v>
      </c>
      <c r="AG14" s="87">
        <f>三菜!J32</f>
        <v>58.44</v>
      </c>
      <c r="AH14" s="176" t="str">
        <f>三菜!I40</f>
        <v>時蔬拌豆包</v>
      </c>
      <c r="AI14" s="181" t="str">
        <f>三菜!I41</f>
        <v>黃豆芽</v>
      </c>
      <c r="AJ14" s="182"/>
      <c r="AK14" s="182"/>
      <c r="AL14" s="183"/>
      <c r="AM14" s="87">
        <f>三菜!K41</f>
        <v>2</v>
      </c>
      <c r="AN14" s="115" t="str">
        <f>三菜!L41</f>
        <v>公斤</v>
      </c>
      <c r="AO14" s="87">
        <f>三菜!J41</f>
        <v>25.97</v>
      </c>
    </row>
    <row r="15" spans="1:41" ht="22.2" x14ac:dyDescent="0.3">
      <c r="A15" s="175"/>
      <c r="B15" s="177"/>
      <c r="C15" s="179" t="str">
        <f>三菜!I6</f>
        <v>濕香菇(QR)</v>
      </c>
      <c r="D15" s="180"/>
      <c r="E15" s="180"/>
      <c r="F15" s="180"/>
      <c r="G15" s="113">
        <f>三菜!K6</f>
        <v>0.5</v>
      </c>
      <c r="H15" s="115" t="str">
        <f>三菜!L6</f>
        <v>公斤</v>
      </c>
      <c r="I15" s="87">
        <f>三菜!J6</f>
        <v>6.49</v>
      </c>
      <c r="J15" s="177"/>
      <c r="K15" s="181" t="str">
        <f>三菜!I15</f>
        <v>玉米粒(QR-K)</v>
      </c>
      <c r="L15" s="182"/>
      <c r="M15" s="182"/>
      <c r="N15" s="183"/>
      <c r="O15" s="87">
        <f>三菜!K15</f>
        <v>2.5</v>
      </c>
      <c r="P15" s="115" t="str">
        <f>三菜!L15</f>
        <v>公斤</v>
      </c>
      <c r="Q15" s="87">
        <f>三菜!J15</f>
        <v>32.47</v>
      </c>
      <c r="R15" s="177"/>
      <c r="S15" s="181" t="str">
        <f>三菜!I24</f>
        <v>雞腿(6)(CAS)備品</v>
      </c>
      <c r="T15" s="182"/>
      <c r="U15" s="182"/>
      <c r="V15" s="183"/>
      <c r="W15" s="87">
        <f>三菜!K24</f>
        <v>5</v>
      </c>
      <c r="X15" s="115" t="str">
        <f>三菜!L24</f>
        <v>支</v>
      </c>
      <c r="Y15" s="87">
        <f>三菜!J24</f>
        <v>9.26</v>
      </c>
      <c r="Z15" s="177"/>
      <c r="AA15" s="181" t="str">
        <f>三菜!I33</f>
        <v>溫體肉片(小)忠華</v>
      </c>
      <c r="AB15" s="182"/>
      <c r="AC15" s="182"/>
      <c r="AD15" s="183"/>
      <c r="AE15" s="87">
        <f>三菜!K33</f>
        <v>1</v>
      </c>
      <c r="AF15" s="115" t="str">
        <f>三菜!L33</f>
        <v>公斤</v>
      </c>
      <c r="AG15" s="87">
        <f>三菜!J33</f>
        <v>12.99</v>
      </c>
      <c r="AH15" s="177"/>
      <c r="AI15" s="181" t="str">
        <f>三菜!I42</f>
        <v>非基改濕豆包切絲(Ｋ)榮洲</v>
      </c>
      <c r="AJ15" s="182"/>
      <c r="AK15" s="182"/>
      <c r="AL15" s="183"/>
      <c r="AM15" s="87">
        <f>三菜!K42</f>
        <v>1.5</v>
      </c>
      <c r="AN15" s="115" t="str">
        <f>三菜!L42</f>
        <v>公斤</v>
      </c>
      <c r="AO15" s="87">
        <f>三菜!J42</f>
        <v>19.48</v>
      </c>
    </row>
    <row r="16" spans="1:41" ht="22.2" x14ac:dyDescent="0.3">
      <c r="A16" s="175"/>
      <c r="B16" s="177"/>
      <c r="C16" s="179" t="str">
        <f>三菜!I7</f>
        <v>紅蘿蔔(庫存)</v>
      </c>
      <c r="D16" s="180"/>
      <c r="E16" s="180"/>
      <c r="F16" s="180"/>
      <c r="G16" s="113">
        <f>三菜!K7</f>
        <v>0</v>
      </c>
      <c r="H16" s="115" t="str">
        <f>三菜!L7</f>
        <v>公斤</v>
      </c>
      <c r="I16" s="87">
        <f>三菜!J7</f>
        <v>6.49</v>
      </c>
      <c r="J16" s="177"/>
      <c r="K16" s="181" t="str">
        <f>三菜!I16</f>
        <v>溫體絞肉(忠華)</v>
      </c>
      <c r="L16" s="182"/>
      <c r="M16" s="182"/>
      <c r="N16" s="183"/>
      <c r="O16" s="87">
        <f>三菜!K16</f>
        <v>0.4</v>
      </c>
      <c r="P16" s="115" t="str">
        <f>三菜!L16</f>
        <v>公斤</v>
      </c>
      <c r="Q16" s="87">
        <f>三菜!J16</f>
        <v>5.2</v>
      </c>
      <c r="R16" s="177"/>
      <c r="S16" s="181" t="str">
        <f>三菜!I25</f>
        <v>蕃薯粉(Ｋ)</v>
      </c>
      <c r="T16" s="182"/>
      <c r="U16" s="182"/>
      <c r="V16" s="183"/>
      <c r="W16" s="87">
        <f>三菜!K25</f>
        <v>0.7</v>
      </c>
      <c r="X16" s="115" t="str">
        <f>三菜!L25</f>
        <v>公斤</v>
      </c>
      <c r="Y16" s="87">
        <f>三菜!J25</f>
        <v>12.96</v>
      </c>
      <c r="Z16" s="177"/>
      <c r="AA16" s="181" t="str">
        <f>三菜!I34</f>
        <v>紅蘿蔔</v>
      </c>
      <c r="AB16" s="182"/>
      <c r="AC16" s="182"/>
      <c r="AD16" s="183"/>
      <c r="AE16" s="87">
        <f>三菜!K34</f>
        <v>0.6</v>
      </c>
      <c r="AF16" s="115" t="str">
        <f>三菜!L34</f>
        <v>公斤</v>
      </c>
      <c r="AG16" s="87">
        <f>三菜!J34</f>
        <v>7.79</v>
      </c>
      <c r="AH16" s="177"/>
      <c r="AI16" s="181" t="str">
        <f>三菜!I43</f>
        <v>海帶絲</v>
      </c>
      <c r="AJ16" s="182"/>
      <c r="AK16" s="182"/>
      <c r="AL16" s="183"/>
      <c r="AM16" s="87">
        <f>三菜!K43</f>
        <v>1</v>
      </c>
      <c r="AN16" s="115" t="str">
        <f>三菜!L43</f>
        <v>公斤</v>
      </c>
      <c r="AO16" s="87">
        <f>三菜!J43</f>
        <v>12.99</v>
      </c>
    </row>
    <row r="17" spans="1:42" ht="22.2" x14ac:dyDescent="0.3">
      <c r="A17" s="175"/>
      <c r="B17" s="177"/>
      <c r="C17" s="179" t="str">
        <f>三菜!I8</f>
        <v>金針菇(QR)</v>
      </c>
      <c r="D17" s="180"/>
      <c r="E17" s="180"/>
      <c r="F17" s="180"/>
      <c r="G17" s="113">
        <f>三菜!K8</f>
        <v>0.5</v>
      </c>
      <c r="H17" s="115" t="str">
        <f>三菜!L8</f>
        <v>公斤</v>
      </c>
      <c r="I17" s="87">
        <f>三菜!J8</f>
        <v>6.49</v>
      </c>
      <c r="J17" s="177"/>
      <c r="K17" s="181" t="str">
        <f>三菜!I17</f>
        <v>紅蘿蔔</v>
      </c>
      <c r="L17" s="182"/>
      <c r="M17" s="182"/>
      <c r="N17" s="183"/>
      <c r="O17" s="87">
        <f>三菜!K17</f>
        <v>0.4</v>
      </c>
      <c r="P17" s="115" t="str">
        <f>三菜!L17</f>
        <v>公斤</v>
      </c>
      <c r="Q17" s="87">
        <f>三菜!J17</f>
        <v>5.2</v>
      </c>
      <c r="R17" s="177"/>
      <c r="S17" s="181">
        <f>三菜!I26</f>
        <v>0</v>
      </c>
      <c r="T17" s="182"/>
      <c r="U17" s="182"/>
      <c r="V17" s="183"/>
      <c r="W17" s="87">
        <f>三菜!K26</f>
        <v>0</v>
      </c>
      <c r="X17" s="115">
        <f>三菜!L26</f>
        <v>0</v>
      </c>
      <c r="Y17" s="87">
        <f>三菜!J26</f>
        <v>0</v>
      </c>
      <c r="Z17" s="177"/>
      <c r="AA17" s="181">
        <f>三菜!I35</f>
        <v>0</v>
      </c>
      <c r="AB17" s="182"/>
      <c r="AC17" s="182"/>
      <c r="AD17" s="183"/>
      <c r="AE17" s="87">
        <f>三菜!K35</f>
        <v>0</v>
      </c>
      <c r="AF17" s="115">
        <f>三菜!L35</f>
        <v>0</v>
      </c>
      <c r="AG17" s="87">
        <f>三菜!J35</f>
        <v>0</v>
      </c>
      <c r="AH17" s="177"/>
      <c r="AI17" s="181" t="str">
        <f>三菜!I44</f>
        <v>紅蘿蔔</v>
      </c>
      <c r="AJ17" s="182"/>
      <c r="AK17" s="182"/>
      <c r="AL17" s="183"/>
      <c r="AM17" s="87">
        <f>三菜!K44</f>
        <v>0.5</v>
      </c>
      <c r="AN17" s="115" t="str">
        <f>三菜!L44</f>
        <v>公斤</v>
      </c>
      <c r="AO17" s="87">
        <f>三菜!J44</f>
        <v>6.49</v>
      </c>
      <c r="AP17" s="19"/>
    </row>
    <row r="18" spans="1:42" ht="22.2" x14ac:dyDescent="0.3">
      <c r="A18" s="175"/>
      <c r="B18" s="177"/>
      <c r="C18" s="179">
        <f>三菜!I9</f>
        <v>0</v>
      </c>
      <c r="D18" s="180"/>
      <c r="E18" s="180"/>
      <c r="F18" s="180"/>
      <c r="G18" s="113">
        <f>三菜!K9</f>
        <v>0</v>
      </c>
      <c r="H18" s="115">
        <f>三菜!L9</f>
        <v>0</v>
      </c>
      <c r="I18" s="87">
        <f>三菜!J9</f>
        <v>0</v>
      </c>
      <c r="J18" s="177"/>
      <c r="K18" s="181">
        <f>三菜!I18</f>
        <v>0</v>
      </c>
      <c r="L18" s="182"/>
      <c r="M18" s="182"/>
      <c r="N18" s="183"/>
      <c r="O18" s="87">
        <f>三菜!K18</f>
        <v>0</v>
      </c>
      <c r="P18" s="115">
        <f>三菜!L18</f>
        <v>0</v>
      </c>
      <c r="Q18" s="87">
        <f>三菜!J18</f>
        <v>0</v>
      </c>
      <c r="R18" s="177"/>
      <c r="S18" s="181">
        <f>三菜!I27</f>
        <v>0</v>
      </c>
      <c r="T18" s="182"/>
      <c r="U18" s="182"/>
      <c r="V18" s="183"/>
      <c r="W18" s="87">
        <f>三菜!K27</f>
        <v>0</v>
      </c>
      <c r="X18" s="115">
        <f>三菜!L27</f>
        <v>0</v>
      </c>
      <c r="Y18" s="87">
        <f>三菜!J27</f>
        <v>0</v>
      </c>
      <c r="Z18" s="177"/>
      <c r="AA18" s="181">
        <f>三菜!I36</f>
        <v>0</v>
      </c>
      <c r="AB18" s="182"/>
      <c r="AC18" s="182"/>
      <c r="AD18" s="183"/>
      <c r="AE18" s="87">
        <f>三菜!K36</f>
        <v>0</v>
      </c>
      <c r="AF18" s="115">
        <f>三菜!L36</f>
        <v>0</v>
      </c>
      <c r="AG18" s="87">
        <f>三菜!J36</f>
        <v>0</v>
      </c>
      <c r="AH18" s="177"/>
      <c r="AI18" s="181" t="str">
        <f>三菜!I45</f>
        <v>芹菜</v>
      </c>
      <c r="AJ18" s="182"/>
      <c r="AK18" s="182"/>
      <c r="AL18" s="183"/>
      <c r="AM18" s="87">
        <f>三菜!K45</f>
        <v>0.5</v>
      </c>
      <c r="AN18" s="115" t="str">
        <f>三菜!L45</f>
        <v>公斤</v>
      </c>
      <c r="AO18" s="87">
        <f>三菜!J45</f>
        <v>6.49</v>
      </c>
      <c r="AP18" s="19"/>
    </row>
    <row r="19" spans="1:42" ht="22.2" x14ac:dyDescent="0.3">
      <c r="A19" s="175"/>
      <c r="B19" s="177"/>
      <c r="C19" s="179">
        <f>三菜!I10</f>
        <v>0</v>
      </c>
      <c r="D19" s="180"/>
      <c r="E19" s="180"/>
      <c r="F19" s="180"/>
      <c r="G19" s="113">
        <f>三菜!K10</f>
        <v>0</v>
      </c>
      <c r="H19" s="115">
        <f>三菜!L10</f>
        <v>0</v>
      </c>
      <c r="I19" s="87">
        <f>三菜!J10</f>
        <v>0</v>
      </c>
      <c r="J19" s="177"/>
      <c r="K19" s="181">
        <f>三菜!I19</f>
        <v>0</v>
      </c>
      <c r="L19" s="182"/>
      <c r="M19" s="182"/>
      <c r="N19" s="183"/>
      <c r="O19" s="87">
        <f>三菜!K19</f>
        <v>0</v>
      </c>
      <c r="P19" s="115">
        <f>三菜!L19</f>
        <v>0</v>
      </c>
      <c r="Q19" s="87">
        <f>三菜!J19</f>
        <v>0</v>
      </c>
      <c r="R19" s="177"/>
      <c r="S19" s="181">
        <f>三菜!I28</f>
        <v>0</v>
      </c>
      <c r="T19" s="182"/>
      <c r="U19" s="182"/>
      <c r="V19" s="183"/>
      <c r="W19" s="87">
        <f>三菜!K28</f>
        <v>0</v>
      </c>
      <c r="X19" s="115">
        <f>三菜!L28</f>
        <v>0</v>
      </c>
      <c r="Y19" s="87">
        <f>三菜!J28</f>
        <v>0</v>
      </c>
      <c r="Z19" s="177"/>
      <c r="AA19" s="181">
        <f>三菜!I37</f>
        <v>0</v>
      </c>
      <c r="AB19" s="182"/>
      <c r="AC19" s="182"/>
      <c r="AD19" s="183"/>
      <c r="AE19" s="87">
        <f>三菜!K37</f>
        <v>0</v>
      </c>
      <c r="AF19" s="115">
        <f>三菜!L37</f>
        <v>0</v>
      </c>
      <c r="AG19" s="87">
        <f>三菜!J37</f>
        <v>0</v>
      </c>
      <c r="AH19" s="177"/>
      <c r="AI19" s="181">
        <f>三菜!I46</f>
        <v>0</v>
      </c>
      <c r="AJ19" s="182"/>
      <c r="AK19" s="182"/>
      <c r="AL19" s="183"/>
      <c r="AM19" s="87">
        <f>三菜!K46</f>
        <v>0</v>
      </c>
      <c r="AN19" s="115">
        <f>三菜!L46</f>
        <v>0</v>
      </c>
      <c r="AO19" s="87">
        <f>三菜!J46</f>
        <v>0</v>
      </c>
      <c r="AP19" s="19"/>
    </row>
    <row r="20" spans="1:42" ht="22.2" x14ac:dyDescent="0.3">
      <c r="A20" s="175"/>
      <c r="B20" s="177"/>
      <c r="C20" s="179">
        <f>三菜!I11</f>
        <v>0</v>
      </c>
      <c r="D20" s="180"/>
      <c r="E20" s="180"/>
      <c r="F20" s="180"/>
      <c r="G20" s="113">
        <f>三菜!K11</f>
        <v>0</v>
      </c>
      <c r="H20" s="115">
        <f>三菜!L11</f>
        <v>0</v>
      </c>
      <c r="I20" s="87">
        <f>三菜!J11</f>
        <v>0</v>
      </c>
      <c r="J20" s="177"/>
      <c r="K20" s="181" t="str">
        <f>三菜!I20</f>
        <v>6/11雞腿(6)(CAS)-先送</v>
      </c>
      <c r="L20" s="182"/>
      <c r="M20" s="182"/>
      <c r="N20" s="183"/>
      <c r="O20" s="87">
        <f>三菜!K20</f>
        <v>54</v>
      </c>
      <c r="P20" s="115" t="str">
        <f>三菜!L20</f>
        <v>支</v>
      </c>
      <c r="Q20" s="87">
        <f>三菜!J20</f>
        <v>100</v>
      </c>
      <c r="R20" s="177"/>
      <c r="S20" s="181">
        <f>三菜!I29</f>
        <v>0</v>
      </c>
      <c r="T20" s="182"/>
      <c r="U20" s="182"/>
      <c r="V20" s="183"/>
      <c r="W20" s="87">
        <f>三菜!K29</f>
        <v>0</v>
      </c>
      <c r="X20" s="115">
        <f>三菜!L29</f>
        <v>0</v>
      </c>
      <c r="Y20" s="87">
        <f>三菜!J29</f>
        <v>0</v>
      </c>
      <c r="Z20" s="177"/>
      <c r="AA20" s="181">
        <f>三菜!I38</f>
        <v>0</v>
      </c>
      <c r="AB20" s="182"/>
      <c r="AC20" s="182"/>
      <c r="AD20" s="183"/>
      <c r="AE20" s="87">
        <f>三菜!K38</f>
        <v>0</v>
      </c>
      <c r="AF20" s="115">
        <f>三菜!L38</f>
        <v>0</v>
      </c>
      <c r="AG20" s="87">
        <f>三菜!J38</f>
        <v>0</v>
      </c>
      <c r="AH20" s="177"/>
      <c r="AI20" s="181">
        <f>三菜!I47</f>
        <v>0</v>
      </c>
      <c r="AJ20" s="182"/>
      <c r="AK20" s="182"/>
      <c r="AL20" s="183"/>
      <c r="AM20" s="87">
        <f>三菜!K47</f>
        <v>0</v>
      </c>
      <c r="AN20" s="115">
        <f>三菜!L47</f>
        <v>0</v>
      </c>
      <c r="AO20" s="87">
        <f>三菜!J47</f>
        <v>0</v>
      </c>
      <c r="AP20" s="19"/>
    </row>
    <row r="21" spans="1:42" ht="22.2" x14ac:dyDescent="0.3">
      <c r="A21" s="175"/>
      <c r="B21" s="178"/>
      <c r="C21" s="179">
        <f>三菜!I12</f>
        <v>0</v>
      </c>
      <c r="D21" s="180"/>
      <c r="E21" s="180"/>
      <c r="F21" s="180"/>
      <c r="G21" s="113">
        <f>三菜!K12</f>
        <v>0</v>
      </c>
      <c r="H21" s="115">
        <f>三菜!L12</f>
        <v>0</v>
      </c>
      <c r="I21" s="87">
        <f>三菜!J12</f>
        <v>0</v>
      </c>
      <c r="J21" s="178"/>
      <c r="K21" s="181" t="str">
        <f>三菜!I21</f>
        <v>6/11雞腿(6)(CAS)備品-先送</v>
      </c>
      <c r="L21" s="182"/>
      <c r="M21" s="182"/>
      <c r="N21" s="183"/>
      <c r="O21" s="87">
        <f>三菜!K21</f>
        <v>5</v>
      </c>
      <c r="P21" s="115" t="str">
        <f>三菜!L21</f>
        <v>公斤</v>
      </c>
      <c r="Q21" s="87">
        <f>三菜!J21</f>
        <v>12.96</v>
      </c>
      <c r="R21" s="178"/>
      <c r="S21" s="181">
        <f>三菜!I30</f>
        <v>0</v>
      </c>
      <c r="T21" s="182"/>
      <c r="U21" s="182"/>
      <c r="V21" s="183"/>
      <c r="W21" s="87">
        <f>三菜!K30</f>
        <v>0</v>
      </c>
      <c r="X21" s="115">
        <f>三菜!L30</f>
        <v>0</v>
      </c>
      <c r="Y21" s="87">
        <f>三菜!J30</f>
        <v>0</v>
      </c>
      <c r="Z21" s="178"/>
      <c r="AA21" s="181">
        <f>三菜!I39</f>
        <v>0</v>
      </c>
      <c r="AB21" s="182"/>
      <c r="AC21" s="182"/>
      <c r="AD21" s="183"/>
      <c r="AE21" s="87">
        <f>三菜!K39</f>
        <v>0</v>
      </c>
      <c r="AF21" s="115">
        <f>三菜!L39</f>
        <v>0</v>
      </c>
      <c r="AG21" s="87">
        <f>三菜!J39</f>
        <v>0</v>
      </c>
      <c r="AH21" s="178"/>
      <c r="AI21" s="181">
        <f>三菜!I48</f>
        <v>0</v>
      </c>
      <c r="AJ21" s="182"/>
      <c r="AK21" s="182"/>
      <c r="AL21" s="183"/>
      <c r="AM21" s="87">
        <f>三菜!K48</f>
        <v>0</v>
      </c>
      <c r="AN21" s="115">
        <f>三菜!L48</f>
        <v>0</v>
      </c>
      <c r="AO21" s="87">
        <f>三菜!J48</f>
        <v>0</v>
      </c>
      <c r="AP21" s="19"/>
    </row>
    <row r="22" spans="1:42" ht="22.2" x14ac:dyDescent="0.3">
      <c r="A22" s="174" t="s">
        <v>22</v>
      </c>
      <c r="B22" s="176" t="str">
        <f>三菜!M4</f>
        <v>炒履歷油菜</v>
      </c>
      <c r="C22" s="181" t="str">
        <f>三菜!M5</f>
        <v>履歷油菜</v>
      </c>
      <c r="D22" s="182"/>
      <c r="E22" s="182"/>
      <c r="F22" s="183"/>
      <c r="G22" s="113">
        <f>三菜!O5</f>
        <v>5.5</v>
      </c>
      <c r="H22" s="115" t="str">
        <f>三菜!P5</f>
        <v>公斤</v>
      </c>
      <c r="I22" s="87">
        <f>三菜!N5</f>
        <v>71.430000000000007</v>
      </c>
      <c r="J22" s="176" t="str">
        <f>三菜!M13</f>
        <v>炒履歷萵苣</v>
      </c>
      <c r="K22" s="181" t="str">
        <f>三菜!M14</f>
        <v>履歷大陸妹(葉萵苣)</v>
      </c>
      <c r="L22" s="182"/>
      <c r="M22" s="182"/>
      <c r="N22" s="183"/>
      <c r="O22" s="87">
        <f>三菜!O14</f>
        <v>5.5</v>
      </c>
      <c r="P22" s="115" t="str">
        <f>三菜!P14</f>
        <v>公斤</v>
      </c>
      <c r="Q22" s="87">
        <f>三菜!N14</f>
        <v>71.430000000000007</v>
      </c>
      <c r="R22" s="176" t="str">
        <f>三菜!M22</f>
        <v>炒履歷青江菜</v>
      </c>
      <c r="S22" s="181" t="str">
        <f>三菜!M23</f>
        <v>履歷青江菜</v>
      </c>
      <c r="T22" s="182"/>
      <c r="U22" s="182"/>
      <c r="V22" s="183"/>
      <c r="W22" s="87">
        <f>三菜!O23</f>
        <v>4</v>
      </c>
      <c r="X22" s="115" t="str">
        <f>三菜!P23</f>
        <v>公斤</v>
      </c>
      <c r="Y22" s="87">
        <f>三菜!N23</f>
        <v>83.33</v>
      </c>
      <c r="Z22" s="176" t="str">
        <f>三菜!M31</f>
        <v>炒履歷蚵白菜</v>
      </c>
      <c r="AA22" s="181" t="str">
        <f>三菜!M32</f>
        <v>履歷蚵白菜</v>
      </c>
      <c r="AB22" s="182"/>
      <c r="AC22" s="182"/>
      <c r="AD22" s="183"/>
      <c r="AE22" s="87">
        <f>三菜!O32</f>
        <v>5.5</v>
      </c>
      <c r="AF22" s="115" t="str">
        <f>三菜!P32</f>
        <v>公斤</v>
      </c>
      <c r="AG22" s="87">
        <f>三菜!N32</f>
        <v>71.430000000000007</v>
      </c>
      <c r="AH22" s="176" t="str">
        <f>三菜!M40</f>
        <v>炒有機空心菜</v>
      </c>
      <c r="AI22" s="181" t="str">
        <f>三菜!M41</f>
        <v>有機空心菜(雲)</v>
      </c>
      <c r="AJ22" s="182"/>
      <c r="AK22" s="182"/>
      <c r="AL22" s="183"/>
      <c r="AM22" s="87">
        <f>三菜!O41</f>
        <v>5.5</v>
      </c>
      <c r="AN22" s="87" t="str">
        <f>三菜!P41</f>
        <v>公斤</v>
      </c>
      <c r="AO22" s="87">
        <f>三菜!N41</f>
        <v>71.430000000000007</v>
      </c>
      <c r="AP22" s="19"/>
    </row>
    <row r="23" spans="1:42" ht="22.2" x14ac:dyDescent="0.3">
      <c r="A23" s="175"/>
      <c r="B23" s="177"/>
      <c r="C23" s="181">
        <f>三菜!M6</f>
        <v>0</v>
      </c>
      <c r="D23" s="182"/>
      <c r="E23" s="182"/>
      <c r="F23" s="183"/>
      <c r="G23" s="113">
        <f>三菜!O6</f>
        <v>0</v>
      </c>
      <c r="H23" s="115">
        <f>三菜!P6</f>
        <v>0</v>
      </c>
      <c r="I23" s="87">
        <f>三菜!N6</f>
        <v>0</v>
      </c>
      <c r="J23" s="177"/>
      <c r="K23" s="181">
        <f>三菜!M15</f>
        <v>0</v>
      </c>
      <c r="L23" s="182"/>
      <c r="M23" s="182"/>
      <c r="N23" s="183"/>
      <c r="O23" s="87">
        <f>三菜!O15</f>
        <v>0</v>
      </c>
      <c r="P23" s="115">
        <f>三菜!P15</f>
        <v>0</v>
      </c>
      <c r="Q23" s="87">
        <f>三菜!N15</f>
        <v>0</v>
      </c>
      <c r="R23" s="177"/>
      <c r="S23" s="181">
        <f>三菜!M24</f>
        <v>0</v>
      </c>
      <c r="T23" s="182"/>
      <c r="U23" s="182"/>
      <c r="V23" s="183"/>
      <c r="W23" s="87">
        <f>三菜!O24</f>
        <v>0</v>
      </c>
      <c r="X23" s="115">
        <f>三菜!P24</f>
        <v>0</v>
      </c>
      <c r="Y23" s="87">
        <f>三菜!N24</f>
        <v>0</v>
      </c>
      <c r="Z23" s="177"/>
      <c r="AA23" s="181" t="str">
        <f>三菜!M33</f>
        <v>薑絲(0.6K/包)</v>
      </c>
      <c r="AB23" s="182"/>
      <c r="AC23" s="182"/>
      <c r="AD23" s="183"/>
      <c r="AE23" s="87">
        <f>三菜!O33</f>
        <v>0.5</v>
      </c>
      <c r="AF23" s="115" t="str">
        <f>三菜!P33</f>
        <v>包</v>
      </c>
      <c r="AG23" s="87">
        <f>三菜!N33</f>
        <v>3.9</v>
      </c>
      <c r="AH23" s="177"/>
      <c r="AI23" s="181">
        <f>三菜!M42</f>
        <v>0</v>
      </c>
      <c r="AJ23" s="182"/>
      <c r="AK23" s="182"/>
      <c r="AL23" s="183"/>
      <c r="AM23" s="87">
        <f>三菜!O42</f>
        <v>0</v>
      </c>
      <c r="AN23" s="87">
        <f>三菜!P42</f>
        <v>0</v>
      </c>
      <c r="AO23" s="87">
        <f>三菜!N42</f>
        <v>0</v>
      </c>
      <c r="AP23" s="19"/>
    </row>
    <row r="24" spans="1:42" ht="22.2" x14ac:dyDescent="0.3">
      <c r="A24" s="175"/>
      <c r="B24" s="177"/>
      <c r="C24" s="181">
        <f>三菜!M7</f>
        <v>0</v>
      </c>
      <c r="D24" s="182"/>
      <c r="E24" s="182"/>
      <c r="F24" s="183"/>
      <c r="G24" s="113">
        <f>三菜!O7</f>
        <v>0</v>
      </c>
      <c r="H24" s="115">
        <f>三菜!P7</f>
        <v>0</v>
      </c>
      <c r="I24" s="87">
        <f>三菜!N7</f>
        <v>0</v>
      </c>
      <c r="J24" s="177"/>
      <c r="K24" s="181">
        <f>三菜!M16</f>
        <v>0</v>
      </c>
      <c r="L24" s="182"/>
      <c r="M24" s="182"/>
      <c r="N24" s="183"/>
      <c r="O24" s="87">
        <f>三菜!O16</f>
        <v>0</v>
      </c>
      <c r="P24" s="115">
        <f>三菜!P16</f>
        <v>0</v>
      </c>
      <c r="Q24" s="87">
        <f>三菜!N16</f>
        <v>0</v>
      </c>
      <c r="R24" s="177"/>
      <c r="S24" s="181">
        <f>三菜!M25</f>
        <v>0</v>
      </c>
      <c r="T24" s="182"/>
      <c r="U24" s="182"/>
      <c r="V24" s="183"/>
      <c r="W24" s="87">
        <f>三菜!O25</f>
        <v>0</v>
      </c>
      <c r="X24" s="115">
        <f>三菜!P25</f>
        <v>0</v>
      </c>
      <c r="Y24" s="87">
        <f>三菜!N25</f>
        <v>0</v>
      </c>
      <c r="Z24" s="177"/>
      <c r="AA24" s="181">
        <f>三菜!M34</f>
        <v>0</v>
      </c>
      <c r="AB24" s="182"/>
      <c r="AC24" s="182"/>
      <c r="AD24" s="183"/>
      <c r="AE24" s="87">
        <f>三菜!O34</f>
        <v>0</v>
      </c>
      <c r="AF24" s="115">
        <f>三菜!P34</f>
        <v>0</v>
      </c>
      <c r="AG24" s="87">
        <f>三菜!N34</f>
        <v>0</v>
      </c>
      <c r="AH24" s="177"/>
      <c r="AI24" s="181">
        <f>三菜!M43</f>
        <v>0</v>
      </c>
      <c r="AJ24" s="182"/>
      <c r="AK24" s="182"/>
      <c r="AL24" s="183"/>
      <c r="AM24" s="87">
        <f>三菜!O43</f>
        <v>0</v>
      </c>
      <c r="AN24" s="87">
        <f>三菜!P43</f>
        <v>0</v>
      </c>
      <c r="AO24" s="87">
        <f>三菜!N43</f>
        <v>0</v>
      </c>
      <c r="AP24" s="19"/>
    </row>
    <row r="25" spans="1:42" ht="22.2" x14ac:dyDescent="0.3">
      <c r="A25" s="175"/>
      <c r="B25" s="177"/>
      <c r="C25" s="181">
        <f>三菜!M8</f>
        <v>0</v>
      </c>
      <c r="D25" s="182"/>
      <c r="E25" s="182"/>
      <c r="F25" s="183"/>
      <c r="G25" s="113">
        <f>三菜!O8</f>
        <v>0</v>
      </c>
      <c r="H25" s="115">
        <f>三菜!P8</f>
        <v>0</v>
      </c>
      <c r="I25" s="87">
        <f>三菜!N8</f>
        <v>0</v>
      </c>
      <c r="J25" s="177"/>
      <c r="K25" s="181">
        <f>三菜!M17</f>
        <v>0</v>
      </c>
      <c r="L25" s="182"/>
      <c r="M25" s="182"/>
      <c r="N25" s="183"/>
      <c r="O25" s="87">
        <f>三菜!O17</f>
        <v>0</v>
      </c>
      <c r="P25" s="115">
        <f>三菜!P17</f>
        <v>0</v>
      </c>
      <c r="Q25" s="87">
        <f>三菜!N17</f>
        <v>0</v>
      </c>
      <c r="R25" s="177"/>
      <c r="S25" s="181">
        <f>三菜!M26</f>
        <v>0</v>
      </c>
      <c r="T25" s="182"/>
      <c r="U25" s="182"/>
      <c r="V25" s="183"/>
      <c r="W25" s="87">
        <f>三菜!O26</f>
        <v>0</v>
      </c>
      <c r="X25" s="115">
        <f>三菜!P26</f>
        <v>0</v>
      </c>
      <c r="Y25" s="87">
        <f>三菜!N26</f>
        <v>0</v>
      </c>
      <c r="Z25" s="177"/>
      <c r="AA25" s="181">
        <f>三菜!M35</f>
        <v>0</v>
      </c>
      <c r="AB25" s="182"/>
      <c r="AC25" s="182"/>
      <c r="AD25" s="183"/>
      <c r="AE25" s="87">
        <f>三菜!O35</f>
        <v>0</v>
      </c>
      <c r="AF25" s="115">
        <f>三菜!P35</f>
        <v>0</v>
      </c>
      <c r="AG25" s="87">
        <f>三菜!N35</f>
        <v>0</v>
      </c>
      <c r="AH25" s="177"/>
      <c r="AI25" s="181">
        <f>三菜!M44</f>
        <v>0</v>
      </c>
      <c r="AJ25" s="182"/>
      <c r="AK25" s="182"/>
      <c r="AL25" s="183"/>
      <c r="AM25" s="87">
        <f>三菜!O44</f>
        <v>0</v>
      </c>
      <c r="AN25" s="87">
        <f>三菜!P44</f>
        <v>0</v>
      </c>
      <c r="AO25" s="87">
        <f>三菜!N44</f>
        <v>0</v>
      </c>
      <c r="AP25" s="19"/>
    </row>
    <row r="26" spans="1:42" ht="22.2" x14ac:dyDescent="0.3">
      <c r="A26" s="175"/>
      <c r="B26" s="177"/>
      <c r="C26" s="181">
        <f>三菜!M9</f>
        <v>0</v>
      </c>
      <c r="D26" s="182"/>
      <c r="E26" s="182"/>
      <c r="F26" s="183"/>
      <c r="G26" s="113">
        <f>三菜!O9</f>
        <v>0</v>
      </c>
      <c r="H26" s="115">
        <f>三菜!P9</f>
        <v>0</v>
      </c>
      <c r="I26" s="87">
        <f>三菜!N9</f>
        <v>0</v>
      </c>
      <c r="J26" s="177"/>
      <c r="K26" s="181">
        <f>三菜!M18</f>
        <v>0</v>
      </c>
      <c r="L26" s="182"/>
      <c r="M26" s="182"/>
      <c r="N26" s="183"/>
      <c r="O26" s="87">
        <f>三菜!O18</f>
        <v>0</v>
      </c>
      <c r="P26" s="115">
        <f>三菜!P18</f>
        <v>0</v>
      </c>
      <c r="Q26" s="87">
        <f>三菜!N18</f>
        <v>0</v>
      </c>
      <c r="R26" s="177"/>
      <c r="S26" s="181">
        <f>三菜!M27</f>
        <v>0</v>
      </c>
      <c r="T26" s="182"/>
      <c r="U26" s="182"/>
      <c r="V26" s="183"/>
      <c r="W26" s="87">
        <f>三菜!O27</f>
        <v>0</v>
      </c>
      <c r="X26" s="115">
        <f>三菜!P27</f>
        <v>0</v>
      </c>
      <c r="Y26" s="87">
        <f>三菜!N27</f>
        <v>0</v>
      </c>
      <c r="Z26" s="177"/>
      <c r="AA26" s="181">
        <f>三菜!M36</f>
        <v>0</v>
      </c>
      <c r="AB26" s="182"/>
      <c r="AC26" s="182"/>
      <c r="AD26" s="183"/>
      <c r="AE26" s="87">
        <f>三菜!O36</f>
        <v>0</v>
      </c>
      <c r="AF26" s="115">
        <f>三菜!P36</f>
        <v>0</v>
      </c>
      <c r="AG26" s="87">
        <f>三菜!N36</f>
        <v>0</v>
      </c>
      <c r="AH26" s="177"/>
      <c r="AI26" s="181">
        <f>三菜!M45</f>
        <v>0</v>
      </c>
      <c r="AJ26" s="182"/>
      <c r="AK26" s="182"/>
      <c r="AL26" s="183"/>
      <c r="AM26" s="87">
        <f>三菜!O45</f>
        <v>0</v>
      </c>
      <c r="AN26" s="87">
        <f>三菜!P45</f>
        <v>0</v>
      </c>
      <c r="AO26" s="87">
        <f>三菜!N45</f>
        <v>0</v>
      </c>
      <c r="AP26" s="19"/>
    </row>
    <row r="27" spans="1:42" ht="22.2" x14ac:dyDescent="0.3">
      <c r="A27" s="175"/>
      <c r="B27" s="177"/>
      <c r="C27" s="181">
        <f>三菜!M10</f>
        <v>0</v>
      </c>
      <c r="D27" s="182"/>
      <c r="E27" s="182"/>
      <c r="F27" s="183"/>
      <c r="G27" s="113">
        <f>三菜!O10</f>
        <v>0</v>
      </c>
      <c r="H27" s="115">
        <f>三菜!P10</f>
        <v>0</v>
      </c>
      <c r="I27" s="87">
        <f>三菜!N10</f>
        <v>0</v>
      </c>
      <c r="J27" s="177"/>
      <c r="K27" s="181">
        <f>三菜!M19</f>
        <v>0</v>
      </c>
      <c r="L27" s="182"/>
      <c r="M27" s="182"/>
      <c r="N27" s="183"/>
      <c r="O27" s="87">
        <f>三菜!O19</f>
        <v>0</v>
      </c>
      <c r="P27" s="115">
        <f>三菜!P19</f>
        <v>0</v>
      </c>
      <c r="Q27" s="87">
        <f>三菜!N19</f>
        <v>0</v>
      </c>
      <c r="R27" s="177"/>
      <c r="S27" s="181">
        <f>三菜!M28</f>
        <v>0</v>
      </c>
      <c r="T27" s="182"/>
      <c r="U27" s="182"/>
      <c r="V27" s="183"/>
      <c r="W27" s="87">
        <f>三菜!O28</f>
        <v>0</v>
      </c>
      <c r="X27" s="115">
        <f>三菜!P28</f>
        <v>0</v>
      </c>
      <c r="Y27" s="87">
        <f>三菜!N28</f>
        <v>0</v>
      </c>
      <c r="Z27" s="177"/>
      <c r="AA27" s="181">
        <f>三菜!M37</f>
        <v>0</v>
      </c>
      <c r="AB27" s="182"/>
      <c r="AC27" s="182"/>
      <c r="AD27" s="183"/>
      <c r="AE27" s="87">
        <f>三菜!O37</f>
        <v>0</v>
      </c>
      <c r="AF27" s="115">
        <f>三菜!P37</f>
        <v>0</v>
      </c>
      <c r="AG27" s="87">
        <f>三菜!N37</f>
        <v>0</v>
      </c>
      <c r="AH27" s="177"/>
      <c r="AI27" s="181">
        <f>三菜!M46</f>
        <v>0</v>
      </c>
      <c r="AJ27" s="182"/>
      <c r="AK27" s="182"/>
      <c r="AL27" s="183"/>
      <c r="AM27" s="87">
        <f>三菜!O46</f>
        <v>0</v>
      </c>
      <c r="AN27" s="87">
        <f>三菜!P46</f>
        <v>0</v>
      </c>
      <c r="AO27" s="87">
        <f>三菜!N46</f>
        <v>0</v>
      </c>
      <c r="AP27" s="19"/>
    </row>
    <row r="28" spans="1:42" ht="22.2" x14ac:dyDescent="0.3">
      <c r="A28" s="175"/>
      <c r="B28" s="177"/>
      <c r="C28" s="181">
        <f>三菜!M11</f>
        <v>0</v>
      </c>
      <c r="D28" s="182"/>
      <c r="E28" s="182"/>
      <c r="F28" s="183"/>
      <c r="G28" s="113">
        <f>三菜!O11</f>
        <v>0</v>
      </c>
      <c r="H28" s="115">
        <f>三菜!P11</f>
        <v>0</v>
      </c>
      <c r="I28" s="87">
        <f>三菜!N11</f>
        <v>0</v>
      </c>
      <c r="J28" s="177"/>
      <c r="K28" s="181">
        <f>三菜!M20</f>
        <v>0</v>
      </c>
      <c r="L28" s="182"/>
      <c r="M28" s="182"/>
      <c r="N28" s="183"/>
      <c r="O28" s="87">
        <f>三菜!O20</f>
        <v>0</v>
      </c>
      <c r="P28" s="115">
        <f>三菜!P20</f>
        <v>0</v>
      </c>
      <c r="Q28" s="87">
        <f>三菜!N20</f>
        <v>0</v>
      </c>
      <c r="R28" s="177"/>
      <c r="S28" s="181">
        <f>三菜!M29</f>
        <v>0</v>
      </c>
      <c r="T28" s="182"/>
      <c r="U28" s="182"/>
      <c r="V28" s="183"/>
      <c r="W28" s="87">
        <f>三菜!O29</f>
        <v>0</v>
      </c>
      <c r="X28" s="115">
        <f>三菜!P29</f>
        <v>0</v>
      </c>
      <c r="Y28" s="87">
        <f>三菜!N29</f>
        <v>0</v>
      </c>
      <c r="Z28" s="177"/>
      <c r="AA28" s="181">
        <f>三菜!M38</f>
        <v>0</v>
      </c>
      <c r="AB28" s="182"/>
      <c r="AC28" s="182"/>
      <c r="AD28" s="183"/>
      <c r="AE28" s="87">
        <f>三菜!O38</f>
        <v>0</v>
      </c>
      <c r="AF28" s="115">
        <f>三菜!P38</f>
        <v>0</v>
      </c>
      <c r="AG28" s="87">
        <f>三菜!N38</f>
        <v>0</v>
      </c>
      <c r="AH28" s="177"/>
      <c r="AI28" s="181">
        <f>三菜!M47</f>
        <v>0</v>
      </c>
      <c r="AJ28" s="182"/>
      <c r="AK28" s="182"/>
      <c r="AL28" s="183"/>
      <c r="AM28" s="87">
        <f>三菜!O47</f>
        <v>0</v>
      </c>
      <c r="AN28" s="87">
        <f>三菜!P47</f>
        <v>0</v>
      </c>
      <c r="AO28" s="87">
        <f>三菜!N47</f>
        <v>0</v>
      </c>
      <c r="AP28" s="19"/>
    </row>
    <row r="29" spans="1:42" ht="22.2" x14ac:dyDescent="0.3">
      <c r="A29" s="175"/>
      <c r="B29" s="178"/>
      <c r="C29" s="181">
        <f>三菜!M12</f>
        <v>0</v>
      </c>
      <c r="D29" s="182"/>
      <c r="E29" s="182"/>
      <c r="F29" s="183"/>
      <c r="G29" s="113">
        <f>三菜!O12</f>
        <v>0</v>
      </c>
      <c r="H29" s="115">
        <f>三菜!P12</f>
        <v>0</v>
      </c>
      <c r="I29" s="87">
        <f>三菜!N12</f>
        <v>0</v>
      </c>
      <c r="J29" s="178"/>
      <c r="K29" s="181">
        <f>三菜!M21</f>
        <v>0</v>
      </c>
      <c r="L29" s="182"/>
      <c r="M29" s="182"/>
      <c r="N29" s="183"/>
      <c r="O29" s="87">
        <f>三菜!O21</f>
        <v>0</v>
      </c>
      <c r="P29" s="115">
        <f>三菜!P21</f>
        <v>0</v>
      </c>
      <c r="Q29" s="87">
        <f>三菜!N21</f>
        <v>0</v>
      </c>
      <c r="R29" s="178"/>
      <c r="S29" s="181">
        <f>三菜!M30</f>
        <v>0</v>
      </c>
      <c r="T29" s="182"/>
      <c r="U29" s="182"/>
      <c r="V29" s="183"/>
      <c r="W29" s="87">
        <f>三菜!O30</f>
        <v>0</v>
      </c>
      <c r="X29" s="115">
        <f>三菜!P30</f>
        <v>0</v>
      </c>
      <c r="Y29" s="87">
        <f>三菜!N30</f>
        <v>0</v>
      </c>
      <c r="Z29" s="178"/>
      <c r="AA29" s="181">
        <f>三菜!M39</f>
        <v>0</v>
      </c>
      <c r="AB29" s="182"/>
      <c r="AC29" s="182"/>
      <c r="AD29" s="183"/>
      <c r="AE29" s="87">
        <f>三菜!O39</f>
        <v>0</v>
      </c>
      <c r="AF29" s="115">
        <f>三菜!P39</f>
        <v>0</v>
      </c>
      <c r="AG29" s="87">
        <f>三菜!N39</f>
        <v>0</v>
      </c>
      <c r="AH29" s="178"/>
      <c r="AI29" s="181">
        <f>三菜!M48</f>
        <v>0</v>
      </c>
      <c r="AJ29" s="182"/>
      <c r="AK29" s="182"/>
      <c r="AL29" s="183"/>
      <c r="AM29" s="87">
        <f>三菜!O48</f>
        <v>0</v>
      </c>
      <c r="AN29" s="87">
        <f>三菜!P48</f>
        <v>0</v>
      </c>
      <c r="AO29" s="87">
        <f>三菜!N48</f>
        <v>0</v>
      </c>
      <c r="AP29" s="19"/>
    </row>
    <row r="30" spans="1:42" ht="21" customHeight="1" x14ac:dyDescent="0.3">
      <c r="A30" s="174" t="s">
        <v>24</v>
      </c>
      <c r="B30" s="176" t="str">
        <f>三菜!U4</f>
        <v>蔬菜豆腐湯</v>
      </c>
      <c r="C30" s="179" t="str">
        <f>三菜!U5</f>
        <v>履歷蚵白菜</v>
      </c>
      <c r="D30" s="180"/>
      <c r="E30" s="180"/>
      <c r="F30" s="180"/>
      <c r="G30" s="113">
        <f>三菜!W5</f>
        <v>2.5</v>
      </c>
      <c r="H30" s="115" t="str">
        <f>三菜!X5</f>
        <v>公斤</v>
      </c>
      <c r="I30" s="87">
        <f>三菜!V5</f>
        <v>32.47</v>
      </c>
      <c r="J30" s="176" t="str">
        <f>三菜!U13</f>
        <v>花生粉圓豆花</v>
      </c>
      <c r="K30" s="179" t="str">
        <f>三菜!U14</f>
        <v>豆花(2K/桶)榮洲</v>
      </c>
      <c r="L30" s="180"/>
      <c r="M30" s="180"/>
      <c r="N30" s="180"/>
      <c r="O30" s="87">
        <f>三菜!W14</f>
        <v>3</v>
      </c>
      <c r="P30" s="115" t="str">
        <f>三菜!X14</f>
        <v>桶</v>
      </c>
      <c r="Q30" s="87">
        <f>三菜!V14</f>
        <v>77.92</v>
      </c>
      <c r="R30" s="176" t="str">
        <f>三菜!U22</f>
        <v>味噌蔬菜湯</v>
      </c>
      <c r="S30" s="181" t="str">
        <f>三菜!U23</f>
        <v>大白菜</v>
      </c>
      <c r="T30" s="182"/>
      <c r="U30" s="182"/>
      <c r="V30" s="183"/>
      <c r="W30" s="87">
        <f>三菜!W23</f>
        <v>2.5</v>
      </c>
      <c r="X30" s="115" t="str">
        <f>三菜!X23</f>
        <v>公斤</v>
      </c>
      <c r="Y30" s="87">
        <f>三菜!V23</f>
        <v>46.3</v>
      </c>
      <c r="Z30" s="176" t="str">
        <f>三菜!U31</f>
        <v>南瓜排骨湯</v>
      </c>
      <c r="AA30" s="181" t="str">
        <f>三菜!U32</f>
        <v>南瓜</v>
      </c>
      <c r="AB30" s="182"/>
      <c r="AC30" s="182"/>
      <c r="AD30" s="183"/>
      <c r="AE30" s="87">
        <f>三菜!W32</f>
        <v>3</v>
      </c>
      <c r="AF30" s="115" t="str">
        <f>三菜!X32</f>
        <v>公斤</v>
      </c>
      <c r="AG30" s="87">
        <f>三菜!V32</f>
        <v>38.96</v>
      </c>
      <c r="AH30" s="176" t="str">
        <f>三菜!U40</f>
        <v>筍片鮮菇湯</v>
      </c>
      <c r="AI30" s="181" t="str">
        <f>三菜!U41</f>
        <v>新鮮竹筍片(嫩)</v>
      </c>
      <c r="AJ30" s="182"/>
      <c r="AK30" s="182"/>
      <c r="AL30" s="183"/>
      <c r="AM30" s="87">
        <f>三菜!W41</f>
        <v>3</v>
      </c>
      <c r="AN30" s="115" t="str">
        <f>三菜!X41</f>
        <v>公斤</v>
      </c>
      <c r="AO30" s="87">
        <f>三菜!V41</f>
        <v>38.96</v>
      </c>
      <c r="AP30" s="19"/>
    </row>
    <row r="31" spans="1:42" ht="22.2" x14ac:dyDescent="0.3">
      <c r="A31" s="175"/>
      <c r="B31" s="177"/>
      <c r="C31" s="179" t="str">
        <f>三菜!U6</f>
        <v>封口豆腐(1.2K)非基因榮洲</v>
      </c>
      <c r="D31" s="180"/>
      <c r="E31" s="180"/>
      <c r="F31" s="180"/>
      <c r="G31" s="113">
        <f>三菜!W6</f>
        <v>2</v>
      </c>
      <c r="H31" s="115" t="str">
        <f>三菜!X6</f>
        <v>盒</v>
      </c>
      <c r="I31" s="87">
        <f>三菜!V6</f>
        <v>31.17</v>
      </c>
      <c r="J31" s="177"/>
      <c r="K31" s="179" t="str">
        <f>三菜!U15</f>
        <v>二砂台糖(1K/包)</v>
      </c>
      <c r="L31" s="180"/>
      <c r="M31" s="180"/>
      <c r="N31" s="180"/>
      <c r="O31" s="87">
        <f>三菜!W15</f>
        <v>1</v>
      </c>
      <c r="P31" s="115" t="str">
        <f>三菜!X15</f>
        <v>包</v>
      </c>
      <c r="Q31" s="87">
        <f>三菜!V15</f>
        <v>12.99</v>
      </c>
      <c r="R31" s="177"/>
      <c r="S31" s="181" t="str">
        <f>三菜!U24</f>
        <v>味噌(Ｋ)</v>
      </c>
      <c r="T31" s="182"/>
      <c r="U31" s="182"/>
      <c r="V31" s="183"/>
      <c r="W31" s="87">
        <f>三菜!W24</f>
        <v>0.5</v>
      </c>
      <c r="X31" s="115" t="str">
        <f>三菜!X24</f>
        <v>公斤</v>
      </c>
      <c r="Y31" s="87">
        <f>三菜!V24</f>
        <v>9.26</v>
      </c>
      <c r="Z31" s="177"/>
      <c r="AA31" s="181" t="str">
        <f>三菜!U33</f>
        <v>小排骨(肉)忠華</v>
      </c>
      <c r="AB31" s="182"/>
      <c r="AC31" s="182"/>
      <c r="AD31" s="183"/>
      <c r="AE31" s="87">
        <f>三菜!W33</f>
        <v>1</v>
      </c>
      <c r="AF31" s="115" t="str">
        <f>三菜!X33</f>
        <v>公斤</v>
      </c>
      <c r="AG31" s="87">
        <f>三菜!V33</f>
        <v>12.99</v>
      </c>
      <c r="AH31" s="177"/>
      <c r="AI31" s="181" t="str">
        <f>三菜!U42</f>
        <v>溫體肉絲(忠華)</v>
      </c>
      <c r="AJ31" s="182"/>
      <c r="AK31" s="182"/>
      <c r="AL31" s="183"/>
      <c r="AM31" s="87">
        <f>三菜!W42</f>
        <v>0.4</v>
      </c>
      <c r="AN31" s="115" t="str">
        <f>三菜!X42</f>
        <v>公斤</v>
      </c>
      <c r="AO31" s="87">
        <f>三菜!V42</f>
        <v>5.2</v>
      </c>
      <c r="AP31" s="19"/>
    </row>
    <row r="32" spans="1:42" ht="22.2" x14ac:dyDescent="0.3">
      <c r="A32" s="175"/>
      <c r="B32" s="177"/>
      <c r="C32" s="179" t="str">
        <f>三菜!U7</f>
        <v>大骨(CAS)</v>
      </c>
      <c r="D32" s="180"/>
      <c r="E32" s="180"/>
      <c r="F32" s="180"/>
      <c r="G32" s="113">
        <f>三菜!W7</f>
        <v>0.5</v>
      </c>
      <c r="H32" s="115" t="str">
        <f>三菜!X7</f>
        <v>公斤</v>
      </c>
      <c r="I32" s="87">
        <f>三菜!V7</f>
        <v>6.49</v>
      </c>
      <c r="J32" s="177"/>
      <c r="K32" s="179" t="str">
        <f>三菜!U16</f>
        <v>小粉圓</v>
      </c>
      <c r="L32" s="180"/>
      <c r="M32" s="180"/>
      <c r="N32" s="180"/>
      <c r="O32" s="87">
        <f>三菜!W16</f>
        <v>1</v>
      </c>
      <c r="P32" s="115" t="str">
        <f>三菜!X16</f>
        <v>公斤</v>
      </c>
      <c r="Q32" s="87">
        <f>三菜!V16</f>
        <v>12.99</v>
      </c>
      <c r="R32" s="177"/>
      <c r="S32" s="181" t="str">
        <f>三菜!U25</f>
        <v>白精靈菇 (QR)</v>
      </c>
      <c r="T32" s="182"/>
      <c r="U32" s="182"/>
      <c r="V32" s="183"/>
      <c r="W32" s="87">
        <f>三菜!W25</f>
        <v>0.3</v>
      </c>
      <c r="X32" s="115" t="str">
        <f>三菜!X25</f>
        <v>公斤</v>
      </c>
      <c r="Y32" s="87">
        <f>三菜!V25</f>
        <v>5.56</v>
      </c>
      <c r="Z32" s="177"/>
      <c r="AA32" s="181" t="str">
        <f>三菜!U34</f>
        <v>紅蘿蔔(庫存)</v>
      </c>
      <c r="AB32" s="182"/>
      <c r="AC32" s="182"/>
      <c r="AD32" s="183"/>
      <c r="AE32" s="87">
        <f>三菜!W34</f>
        <v>0</v>
      </c>
      <c r="AF32" s="115" t="str">
        <f>三菜!X34</f>
        <v>公斤</v>
      </c>
      <c r="AG32" s="87">
        <f>三菜!V34</f>
        <v>7.79</v>
      </c>
      <c r="AH32" s="177"/>
      <c r="AI32" s="181" t="str">
        <f>三菜!U43</f>
        <v>濕香菇(小朵)(QR)</v>
      </c>
      <c r="AJ32" s="182"/>
      <c r="AK32" s="182"/>
      <c r="AL32" s="183"/>
      <c r="AM32" s="87">
        <f>三菜!W43</f>
        <v>0.4</v>
      </c>
      <c r="AN32" s="115" t="str">
        <f>三菜!X43</f>
        <v>公斤</v>
      </c>
      <c r="AO32" s="87">
        <f>三菜!V43</f>
        <v>5.2</v>
      </c>
      <c r="AP32" s="19"/>
    </row>
    <row r="33" spans="1:42" ht="22.2" x14ac:dyDescent="0.3">
      <c r="A33" s="175"/>
      <c r="B33" s="177"/>
      <c r="C33" s="179">
        <f>三菜!U8</f>
        <v>0</v>
      </c>
      <c r="D33" s="180"/>
      <c r="E33" s="180"/>
      <c r="F33" s="180"/>
      <c r="G33" s="113">
        <f>三菜!W8</f>
        <v>0</v>
      </c>
      <c r="H33" s="115">
        <f>三菜!X8</f>
        <v>0</v>
      </c>
      <c r="I33" s="87">
        <f>三菜!V8</f>
        <v>0</v>
      </c>
      <c r="J33" s="177"/>
      <c r="K33" s="179" t="str">
        <f>三菜!U17</f>
        <v>去殼花生仁片</v>
      </c>
      <c r="L33" s="180"/>
      <c r="M33" s="180"/>
      <c r="N33" s="180"/>
      <c r="O33" s="87">
        <f>三菜!W17</f>
        <v>0.7</v>
      </c>
      <c r="P33" s="115" t="str">
        <f>三菜!X17</f>
        <v>公斤</v>
      </c>
      <c r="Q33" s="87">
        <f>三菜!V17</f>
        <v>9.09</v>
      </c>
      <c r="R33" s="177"/>
      <c r="S33" s="181" t="str">
        <f>三菜!U26</f>
        <v>金針菇(QR)</v>
      </c>
      <c r="T33" s="182"/>
      <c r="U33" s="182"/>
      <c r="V33" s="183"/>
      <c r="W33" s="87">
        <f>三菜!W26</f>
        <v>0.3</v>
      </c>
      <c r="X33" s="115" t="str">
        <f>三菜!X26</f>
        <v>公斤</v>
      </c>
      <c r="Y33" s="87">
        <f>三菜!V26</f>
        <v>5.56</v>
      </c>
      <c r="Z33" s="177"/>
      <c r="AA33" s="181">
        <f>三菜!U35</f>
        <v>0</v>
      </c>
      <c r="AB33" s="182"/>
      <c r="AC33" s="182"/>
      <c r="AD33" s="183"/>
      <c r="AE33" s="87">
        <f>三菜!W35</f>
        <v>0</v>
      </c>
      <c r="AF33" s="115">
        <f>三菜!X35</f>
        <v>0</v>
      </c>
      <c r="AG33" s="87">
        <f>三菜!V35</f>
        <v>0</v>
      </c>
      <c r="AH33" s="177"/>
      <c r="AI33" s="181">
        <f>三菜!U44</f>
        <v>0</v>
      </c>
      <c r="AJ33" s="182"/>
      <c r="AK33" s="182"/>
      <c r="AL33" s="183"/>
      <c r="AM33" s="87">
        <f>三菜!W44</f>
        <v>0</v>
      </c>
      <c r="AN33" s="115">
        <f>三菜!X44</f>
        <v>0</v>
      </c>
      <c r="AO33" s="87">
        <f>三菜!V44</f>
        <v>0</v>
      </c>
      <c r="AP33" s="19"/>
    </row>
    <row r="34" spans="1:42" ht="22.2" x14ac:dyDescent="0.3">
      <c r="A34" s="175"/>
      <c r="B34" s="177"/>
      <c r="C34" s="179">
        <f>三菜!U9</f>
        <v>0</v>
      </c>
      <c r="D34" s="180"/>
      <c r="E34" s="180"/>
      <c r="F34" s="180"/>
      <c r="G34" s="113">
        <f>三菜!W9</f>
        <v>0</v>
      </c>
      <c r="H34" s="115">
        <f>三菜!X9</f>
        <v>0</v>
      </c>
      <c r="I34" s="87">
        <f>三菜!V9</f>
        <v>0</v>
      </c>
      <c r="J34" s="177"/>
      <c r="K34" s="179">
        <f>三菜!U18</f>
        <v>0</v>
      </c>
      <c r="L34" s="180"/>
      <c r="M34" s="180"/>
      <c r="N34" s="180"/>
      <c r="O34" s="87">
        <f>三菜!W18</f>
        <v>0</v>
      </c>
      <c r="P34" s="115">
        <f>三菜!X18</f>
        <v>0</v>
      </c>
      <c r="Q34" s="87">
        <f>三菜!V18</f>
        <v>0</v>
      </c>
      <c r="R34" s="177"/>
      <c r="S34" s="181">
        <f>三菜!U27</f>
        <v>0</v>
      </c>
      <c r="T34" s="182"/>
      <c r="U34" s="182"/>
      <c r="V34" s="183"/>
      <c r="W34" s="87">
        <f>三菜!W27</f>
        <v>0</v>
      </c>
      <c r="X34" s="115">
        <f>三菜!X27</f>
        <v>0</v>
      </c>
      <c r="Y34" s="87">
        <f>三菜!V27</f>
        <v>0</v>
      </c>
      <c r="Z34" s="177"/>
      <c r="AA34" s="181">
        <f>三菜!U36</f>
        <v>0</v>
      </c>
      <c r="AB34" s="182"/>
      <c r="AC34" s="182"/>
      <c r="AD34" s="183"/>
      <c r="AE34" s="87">
        <f>三菜!W36</f>
        <v>0</v>
      </c>
      <c r="AF34" s="115">
        <f>三菜!X36</f>
        <v>0</v>
      </c>
      <c r="AG34" s="87">
        <f>三菜!V36</f>
        <v>0</v>
      </c>
      <c r="AH34" s="177"/>
      <c r="AI34" s="181">
        <f>三菜!U45</f>
        <v>0</v>
      </c>
      <c r="AJ34" s="182"/>
      <c r="AK34" s="182"/>
      <c r="AL34" s="183"/>
      <c r="AM34" s="87">
        <f>三菜!W45</f>
        <v>0</v>
      </c>
      <c r="AN34" s="115">
        <f>三菜!X45</f>
        <v>0</v>
      </c>
      <c r="AO34" s="87">
        <f>三菜!V45</f>
        <v>0</v>
      </c>
      <c r="AP34" s="19"/>
    </row>
    <row r="35" spans="1:42" ht="22.2" x14ac:dyDescent="0.3">
      <c r="A35" s="175"/>
      <c r="B35" s="177"/>
      <c r="C35" s="179">
        <f>三菜!U10</f>
        <v>0</v>
      </c>
      <c r="D35" s="180"/>
      <c r="E35" s="180"/>
      <c r="F35" s="180"/>
      <c r="G35" s="113">
        <f>三菜!W10</f>
        <v>0</v>
      </c>
      <c r="H35" s="115">
        <f>三菜!X10</f>
        <v>0</v>
      </c>
      <c r="I35" s="87">
        <f>三菜!V10</f>
        <v>0</v>
      </c>
      <c r="J35" s="177"/>
      <c r="K35" s="179">
        <f>三菜!U19</f>
        <v>0</v>
      </c>
      <c r="L35" s="180"/>
      <c r="M35" s="180"/>
      <c r="N35" s="180"/>
      <c r="O35" s="87">
        <f>三菜!W19</f>
        <v>0</v>
      </c>
      <c r="P35" s="115">
        <f>三菜!X19</f>
        <v>0</v>
      </c>
      <c r="Q35" s="87">
        <f>三菜!V19</f>
        <v>0</v>
      </c>
      <c r="R35" s="177"/>
      <c r="S35" s="181">
        <f>三菜!U28</f>
        <v>0</v>
      </c>
      <c r="T35" s="182"/>
      <c r="U35" s="182"/>
      <c r="V35" s="183"/>
      <c r="W35" s="87">
        <f>三菜!W28</f>
        <v>0</v>
      </c>
      <c r="X35" s="115">
        <f>三菜!X28</f>
        <v>0</v>
      </c>
      <c r="Y35" s="87">
        <f>三菜!V28</f>
        <v>0</v>
      </c>
      <c r="Z35" s="177"/>
      <c r="AA35" s="181">
        <f>三菜!U37</f>
        <v>0</v>
      </c>
      <c r="AB35" s="182"/>
      <c r="AC35" s="182"/>
      <c r="AD35" s="183"/>
      <c r="AE35" s="87">
        <f>三菜!W37</f>
        <v>0</v>
      </c>
      <c r="AF35" s="115">
        <f>三菜!X37</f>
        <v>0</v>
      </c>
      <c r="AG35" s="87">
        <f>三菜!V37</f>
        <v>0</v>
      </c>
      <c r="AH35" s="177"/>
      <c r="AI35" s="181">
        <f>三菜!U46</f>
        <v>0</v>
      </c>
      <c r="AJ35" s="182"/>
      <c r="AK35" s="182"/>
      <c r="AL35" s="183"/>
      <c r="AM35" s="87">
        <f>三菜!W46</f>
        <v>0</v>
      </c>
      <c r="AN35" s="115">
        <f>三菜!X46</f>
        <v>0</v>
      </c>
      <c r="AO35" s="87">
        <f>三菜!V46</f>
        <v>0</v>
      </c>
      <c r="AP35" s="20"/>
    </row>
    <row r="36" spans="1:42" ht="22.2" x14ac:dyDescent="0.3">
      <c r="A36" s="175"/>
      <c r="B36" s="177"/>
      <c r="C36" s="179">
        <f>三菜!U11</f>
        <v>0</v>
      </c>
      <c r="D36" s="180"/>
      <c r="E36" s="180"/>
      <c r="F36" s="180"/>
      <c r="G36" s="113">
        <f>三菜!W11</f>
        <v>0</v>
      </c>
      <c r="H36" s="115">
        <f>三菜!X11</f>
        <v>0</v>
      </c>
      <c r="I36" s="87">
        <f>三菜!V11</f>
        <v>0</v>
      </c>
      <c r="J36" s="177"/>
      <c r="K36" s="179">
        <f>三菜!U20</f>
        <v>0</v>
      </c>
      <c r="L36" s="180"/>
      <c r="M36" s="180"/>
      <c r="N36" s="180"/>
      <c r="O36" s="87">
        <f>三菜!W20</f>
        <v>0</v>
      </c>
      <c r="P36" s="115">
        <f>三菜!X20</f>
        <v>0</v>
      </c>
      <c r="Q36" s="87">
        <f>三菜!V20</f>
        <v>0</v>
      </c>
      <c r="R36" s="177"/>
      <c r="S36" s="181">
        <f>三菜!U29</f>
        <v>0</v>
      </c>
      <c r="T36" s="182"/>
      <c r="U36" s="182"/>
      <c r="V36" s="183"/>
      <c r="W36" s="87">
        <f>三菜!W29</f>
        <v>0</v>
      </c>
      <c r="X36" s="115">
        <f>三菜!X29</f>
        <v>0</v>
      </c>
      <c r="Y36" s="87">
        <f>三菜!V29</f>
        <v>0</v>
      </c>
      <c r="Z36" s="177"/>
      <c r="AA36" s="181">
        <f>三菜!U38</f>
        <v>0</v>
      </c>
      <c r="AB36" s="182"/>
      <c r="AC36" s="182"/>
      <c r="AD36" s="183"/>
      <c r="AE36" s="87">
        <f>三菜!W38</f>
        <v>0</v>
      </c>
      <c r="AF36" s="115">
        <f>三菜!X38</f>
        <v>0</v>
      </c>
      <c r="AG36" s="87">
        <f>三菜!V38</f>
        <v>0</v>
      </c>
      <c r="AH36" s="177"/>
      <c r="AI36" s="181">
        <f>三菜!U47</f>
        <v>0</v>
      </c>
      <c r="AJ36" s="182"/>
      <c r="AK36" s="182"/>
      <c r="AL36" s="183"/>
      <c r="AM36" s="87">
        <f>三菜!W47</f>
        <v>0</v>
      </c>
      <c r="AN36" s="115">
        <f>三菜!X47</f>
        <v>0</v>
      </c>
      <c r="AO36" s="87">
        <f>三菜!V47</f>
        <v>0</v>
      </c>
      <c r="AP36" s="21"/>
    </row>
    <row r="37" spans="1:42" ht="22.8" thickBot="1" x14ac:dyDescent="0.35">
      <c r="A37" s="192" t="str">
        <f>三菜!Y4</f>
        <v>福樂鮮乳(77+5)</v>
      </c>
      <c r="B37" s="193"/>
      <c r="C37" s="193"/>
      <c r="D37" s="193"/>
      <c r="E37" s="193"/>
      <c r="F37" s="194"/>
      <c r="G37" s="116"/>
      <c r="H37" s="117"/>
      <c r="I37" s="91"/>
      <c r="J37" s="195" t="str">
        <f>三菜!Y13</f>
        <v>水果(77+5)</v>
      </c>
      <c r="K37" s="195"/>
      <c r="L37" s="195"/>
      <c r="M37" s="195"/>
      <c r="N37" s="195"/>
      <c r="O37" s="118"/>
      <c r="P37" s="117"/>
      <c r="Q37" s="119"/>
      <c r="R37" s="195" t="str">
        <f>三菜!Y22</f>
        <v>福樂草莓優格(54+5)</v>
      </c>
      <c r="S37" s="195"/>
      <c r="T37" s="195"/>
      <c r="U37" s="195"/>
      <c r="V37" s="195"/>
      <c r="W37" s="91"/>
      <c r="X37" s="117"/>
      <c r="Y37" s="120"/>
      <c r="Z37" s="195" t="str">
        <f>三菜!Y31</f>
        <v>水果(77+5)</v>
      </c>
      <c r="AA37" s="195"/>
      <c r="AB37" s="195"/>
      <c r="AC37" s="195"/>
      <c r="AD37" s="195"/>
      <c r="AE37" s="91"/>
      <c r="AF37" s="117"/>
      <c r="AG37" s="120"/>
      <c r="AH37" s="195" t="str">
        <f>三菜!Y40</f>
        <v>校園麵包-特濃牛奶-205大卡(77+5)</v>
      </c>
      <c r="AI37" s="195"/>
      <c r="AJ37" s="195"/>
      <c r="AK37" s="195"/>
      <c r="AL37" s="195"/>
      <c r="AM37" s="91"/>
      <c r="AN37" s="117"/>
      <c r="AO37" s="120"/>
      <c r="AP37" s="20"/>
    </row>
    <row r="38" spans="1:42" ht="22.2" x14ac:dyDescent="0.3">
      <c r="A38" s="221" t="s">
        <v>69</v>
      </c>
      <c r="B38" s="208" t="s">
        <v>70</v>
      </c>
      <c r="C38" s="200"/>
      <c r="D38" s="200"/>
      <c r="E38" s="200"/>
      <c r="F38" s="200"/>
      <c r="G38" s="196" t="s">
        <v>226</v>
      </c>
      <c r="H38" s="197" t="s">
        <v>79</v>
      </c>
      <c r="I38" s="198" t="s">
        <v>79</v>
      </c>
      <c r="J38" s="199" t="s">
        <v>70</v>
      </c>
      <c r="K38" s="200"/>
      <c r="L38" s="200"/>
      <c r="M38" s="200"/>
      <c r="N38" s="200"/>
      <c r="O38" s="196" t="s">
        <v>227</v>
      </c>
      <c r="P38" s="197" t="s">
        <v>80</v>
      </c>
      <c r="Q38" s="198" t="s">
        <v>80</v>
      </c>
      <c r="R38" s="199" t="s">
        <v>70</v>
      </c>
      <c r="S38" s="200"/>
      <c r="T38" s="200"/>
      <c r="U38" s="200"/>
      <c r="V38" s="200"/>
      <c r="W38" s="196" t="s">
        <v>228</v>
      </c>
      <c r="X38" s="197" t="s">
        <v>81</v>
      </c>
      <c r="Y38" s="198" t="s">
        <v>81</v>
      </c>
      <c r="Z38" s="199" t="s">
        <v>70</v>
      </c>
      <c r="AA38" s="200"/>
      <c r="AB38" s="200"/>
      <c r="AC38" s="200"/>
      <c r="AD38" s="200"/>
      <c r="AE38" s="196" t="s">
        <v>229</v>
      </c>
      <c r="AF38" s="197" t="s">
        <v>82</v>
      </c>
      <c r="AG38" s="198" t="s">
        <v>82</v>
      </c>
      <c r="AH38" s="199" t="s">
        <v>70</v>
      </c>
      <c r="AI38" s="200"/>
      <c r="AJ38" s="200"/>
      <c r="AK38" s="200"/>
      <c r="AL38" s="200"/>
      <c r="AM38" s="196" t="s">
        <v>230</v>
      </c>
      <c r="AN38" s="197" t="s">
        <v>83</v>
      </c>
      <c r="AO38" s="201" t="s">
        <v>83</v>
      </c>
      <c r="AP38" s="20"/>
    </row>
    <row r="39" spans="1:42" ht="22.2" x14ac:dyDescent="0.3">
      <c r="A39" s="222"/>
      <c r="B39" s="202" t="s">
        <v>71</v>
      </c>
      <c r="C39" s="203"/>
      <c r="D39" s="203"/>
      <c r="E39" s="203"/>
      <c r="F39" s="203"/>
      <c r="G39" s="204">
        <v>0.57099999999999995</v>
      </c>
      <c r="H39" s="205" t="e">
        <v>#VALUE!</v>
      </c>
      <c r="I39" s="206" t="e">
        <v>#VALUE!</v>
      </c>
      <c r="J39" s="207" t="s">
        <v>71</v>
      </c>
      <c r="K39" s="203"/>
      <c r="L39" s="203"/>
      <c r="M39" s="203"/>
      <c r="N39" s="203"/>
      <c r="O39" s="204">
        <v>0.57299999999999995</v>
      </c>
      <c r="P39" s="205">
        <v>0.56658227848101272</v>
      </c>
      <c r="Q39" s="206">
        <v>0.56658227848101272</v>
      </c>
      <c r="R39" s="207" t="s">
        <v>71</v>
      </c>
      <c r="S39" s="203"/>
      <c r="T39" s="203"/>
      <c r="U39" s="203"/>
      <c r="V39" s="203"/>
      <c r="W39" s="204">
        <v>0.57099999999999995</v>
      </c>
      <c r="X39" s="205">
        <v>0.3103030303030303</v>
      </c>
      <c r="Y39" s="206">
        <v>0.3103030303030303</v>
      </c>
      <c r="Z39" s="207" t="s">
        <v>71</v>
      </c>
      <c r="AA39" s="203"/>
      <c r="AB39" s="203"/>
      <c r="AC39" s="203"/>
      <c r="AD39" s="203"/>
      <c r="AE39" s="204">
        <v>0.57799999999999996</v>
      </c>
      <c r="AF39" s="205">
        <v>0.52878965922444188</v>
      </c>
      <c r="AG39" s="206">
        <v>0.52878965922444188</v>
      </c>
      <c r="AH39" s="207" t="s">
        <v>71</v>
      </c>
      <c r="AI39" s="203"/>
      <c r="AJ39" s="203"/>
      <c r="AK39" s="203"/>
      <c r="AL39" s="203"/>
      <c r="AM39" s="204">
        <v>0.57599999999999996</v>
      </c>
      <c r="AN39" s="205">
        <v>0.50378619153674831</v>
      </c>
      <c r="AO39" s="206">
        <v>0.50378619153674831</v>
      </c>
      <c r="AP39" s="20"/>
    </row>
    <row r="40" spans="1:42" ht="22.2" x14ac:dyDescent="0.3">
      <c r="A40" s="222"/>
      <c r="B40" s="202" t="s">
        <v>72</v>
      </c>
      <c r="C40" s="203"/>
      <c r="D40" s="203"/>
      <c r="E40" s="203"/>
      <c r="F40" s="203"/>
      <c r="G40" s="204">
        <v>0.153</v>
      </c>
      <c r="H40" s="205" t="e">
        <v>#VALUE!</v>
      </c>
      <c r="I40" s="206" t="e">
        <v>#VALUE!</v>
      </c>
      <c r="J40" s="207" t="s">
        <v>72</v>
      </c>
      <c r="K40" s="203"/>
      <c r="L40" s="203"/>
      <c r="M40" s="203"/>
      <c r="N40" s="203"/>
      <c r="O40" s="204">
        <v>0.156</v>
      </c>
      <c r="P40" s="205">
        <v>0.15240506329113926</v>
      </c>
      <c r="Q40" s="206">
        <v>0.15240506329113926</v>
      </c>
      <c r="R40" s="207" t="s">
        <v>72</v>
      </c>
      <c r="S40" s="203"/>
      <c r="T40" s="203"/>
      <c r="U40" s="203"/>
      <c r="V40" s="203"/>
      <c r="W40" s="204">
        <v>0.153</v>
      </c>
      <c r="X40" s="205">
        <v>0.15660606060606058</v>
      </c>
      <c r="Y40" s="206">
        <v>0.15660606060606058</v>
      </c>
      <c r="Z40" s="207" t="s">
        <v>72</v>
      </c>
      <c r="AA40" s="203"/>
      <c r="AB40" s="203"/>
      <c r="AC40" s="203"/>
      <c r="AD40" s="203"/>
      <c r="AE40" s="204">
        <v>0.153</v>
      </c>
      <c r="AF40" s="205">
        <v>0.14101057579318449</v>
      </c>
      <c r="AG40" s="206">
        <v>0.14101057579318449</v>
      </c>
      <c r="AH40" s="207" t="s">
        <v>72</v>
      </c>
      <c r="AI40" s="203"/>
      <c r="AJ40" s="203"/>
      <c r="AK40" s="203"/>
      <c r="AL40" s="203"/>
      <c r="AM40" s="204">
        <v>0.152</v>
      </c>
      <c r="AN40" s="205">
        <v>0.16258351893095768</v>
      </c>
      <c r="AO40" s="206">
        <v>0.16258351893095768</v>
      </c>
      <c r="AP40" s="20"/>
    </row>
    <row r="41" spans="1:42" ht="22.8" thickBot="1" x14ac:dyDescent="0.35">
      <c r="A41" s="222"/>
      <c r="B41" s="202" t="s">
        <v>73</v>
      </c>
      <c r="C41" s="203"/>
      <c r="D41" s="203"/>
      <c r="E41" s="203"/>
      <c r="F41" s="203"/>
      <c r="G41" s="209">
        <v>0.27600000000000002</v>
      </c>
      <c r="H41" s="210" t="e">
        <v>#VALUE!</v>
      </c>
      <c r="I41" s="211" t="e">
        <v>#VALUE!</v>
      </c>
      <c r="J41" s="207" t="s">
        <v>73</v>
      </c>
      <c r="K41" s="203"/>
      <c r="L41" s="203"/>
      <c r="M41" s="203"/>
      <c r="N41" s="203"/>
      <c r="O41" s="209">
        <v>0.27100000000000002</v>
      </c>
      <c r="P41" s="210">
        <v>0.28025316455696203</v>
      </c>
      <c r="Q41" s="211">
        <v>0.28025316455696203</v>
      </c>
      <c r="R41" s="207" t="s">
        <v>73</v>
      </c>
      <c r="S41" s="203"/>
      <c r="T41" s="203"/>
      <c r="U41" s="203"/>
      <c r="V41" s="203"/>
      <c r="W41" s="209">
        <v>0.27600000000000002</v>
      </c>
      <c r="X41" s="210">
        <v>0.54654545454545456</v>
      </c>
      <c r="Y41" s="211">
        <v>0.54654545454545456</v>
      </c>
      <c r="Z41" s="207" t="s">
        <v>73</v>
      </c>
      <c r="AA41" s="203"/>
      <c r="AB41" s="203"/>
      <c r="AC41" s="203"/>
      <c r="AD41" s="203"/>
      <c r="AE41" s="209">
        <v>0.26900000000000002</v>
      </c>
      <c r="AF41" s="210">
        <v>0.32150411280846058</v>
      </c>
      <c r="AG41" s="211">
        <v>0.32150411280846058</v>
      </c>
      <c r="AH41" s="207" t="s">
        <v>73</v>
      </c>
      <c r="AI41" s="203"/>
      <c r="AJ41" s="203"/>
      <c r="AK41" s="203"/>
      <c r="AL41" s="203"/>
      <c r="AM41" s="209">
        <v>0.27200000000000002</v>
      </c>
      <c r="AN41" s="210">
        <v>0.32171492204899782</v>
      </c>
      <c r="AO41" s="211">
        <v>0.32171492204899782</v>
      </c>
      <c r="AP41" s="20"/>
    </row>
    <row r="42" spans="1:42" ht="21" customHeight="1" x14ac:dyDescent="0.3">
      <c r="A42" s="222"/>
      <c r="B42" s="218" t="s">
        <v>85</v>
      </c>
      <c r="C42" s="219"/>
      <c r="D42" s="219"/>
      <c r="E42" s="219"/>
      <c r="F42" s="219"/>
      <c r="G42" s="196">
        <v>5</v>
      </c>
      <c r="H42" s="197"/>
      <c r="I42" s="198"/>
      <c r="J42" s="219" t="s">
        <v>84</v>
      </c>
      <c r="K42" s="219"/>
      <c r="L42" s="219"/>
      <c r="M42" s="219"/>
      <c r="N42" s="219"/>
      <c r="O42" s="196">
        <v>4.8</v>
      </c>
      <c r="P42" s="197"/>
      <c r="Q42" s="198" t="s">
        <v>33</v>
      </c>
      <c r="R42" s="219" t="s">
        <v>84</v>
      </c>
      <c r="S42" s="219"/>
      <c r="T42" s="219"/>
      <c r="U42" s="219"/>
      <c r="V42" s="219"/>
      <c r="W42" s="196">
        <v>5.0999999999999996</v>
      </c>
      <c r="X42" s="197"/>
      <c r="Y42" s="198" t="s">
        <v>33</v>
      </c>
      <c r="Z42" s="219" t="s">
        <v>84</v>
      </c>
      <c r="AA42" s="219"/>
      <c r="AB42" s="219"/>
      <c r="AC42" s="219"/>
      <c r="AD42" s="219"/>
      <c r="AE42" s="196">
        <v>5</v>
      </c>
      <c r="AF42" s="197"/>
      <c r="AG42" s="198" t="s">
        <v>33</v>
      </c>
      <c r="AH42" s="219" t="s">
        <v>84</v>
      </c>
      <c r="AI42" s="219"/>
      <c r="AJ42" s="219"/>
      <c r="AK42" s="219"/>
      <c r="AL42" s="219"/>
      <c r="AM42" s="196">
        <v>4.5</v>
      </c>
      <c r="AN42" s="197"/>
      <c r="AO42" s="201" t="s">
        <v>33</v>
      </c>
      <c r="AP42" s="20"/>
    </row>
    <row r="43" spans="1:42" ht="22.2" x14ac:dyDescent="0.3">
      <c r="A43" s="222"/>
      <c r="B43" s="212" t="s">
        <v>87</v>
      </c>
      <c r="C43" s="213"/>
      <c r="D43" s="213"/>
      <c r="E43" s="213"/>
      <c r="F43" s="213"/>
      <c r="G43" s="214">
        <v>0.8</v>
      </c>
      <c r="H43" s="215"/>
      <c r="I43" s="216"/>
      <c r="J43" s="213" t="s">
        <v>86</v>
      </c>
      <c r="K43" s="213"/>
      <c r="L43" s="213"/>
      <c r="M43" s="213"/>
      <c r="N43" s="213"/>
      <c r="O43" s="214">
        <v>0</v>
      </c>
      <c r="P43" s="215"/>
      <c r="Q43" s="216" t="s">
        <v>33</v>
      </c>
      <c r="R43" s="213" t="s">
        <v>86</v>
      </c>
      <c r="S43" s="213"/>
      <c r="T43" s="213"/>
      <c r="U43" s="213"/>
      <c r="V43" s="213"/>
      <c r="W43" s="214">
        <v>0.42</v>
      </c>
      <c r="X43" s="215"/>
      <c r="Y43" s="216" t="s">
        <v>33</v>
      </c>
      <c r="Z43" s="213" t="s">
        <v>86</v>
      </c>
      <c r="AA43" s="213"/>
      <c r="AB43" s="213"/>
      <c r="AC43" s="213"/>
      <c r="AD43" s="213"/>
      <c r="AE43" s="214">
        <v>0</v>
      </c>
      <c r="AF43" s="215"/>
      <c r="AG43" s="216" t="s">
        <v>33</v>
      </c>
      <c r="AH43" s="213" t="s">
        <v>86</v>
      </c>
      <c r="AI43" s="213"/>
      <c r="AJ43" s="213"/>
      <c r="AK43" s="213"/>
      <c r="AL43" s="213"/>
      <c r="AM43" s="214">
        <v>0</v>
      </c>
      <c r="AN43" s="215"/>
      <c r="AO43" s="217" t="s">
        <v>33</v>
      </c>
      <c r="AP43" s="20"/>
    </row>
    <row r="44" spans="1:42" ht="22.2" x14ac:dyDescent="0.3">
      <c r="A44" s="222"/>
      <c r="B44" s="212" t="s">
        <v>89</v>
      </c>
      <c r="C44" s="213"/>
      <c r="D44" s="213"/>
      <c r="E44" s="213"/>
      <c r="F44" s="213"/>
      <c r="G44" s="214">
        <v>2.5</v>
      </c>
      <c r="H44" s="215"/>
      <c r="I44" s="216"/>
      <c r="J44" s="213" t="s">
        <v>88</v>
      </c>
      <c r="K44" s="213"/>
      <c r="L44" s="213"/>
      <c r="M44" s="213"/>
      <c r="N44" s="213"/>
      <c r="O44" s="214">
        <v>2.5</v>
      </c>
      <c r="P44" s="215"/>
      <c r="Q44" s="216" t="s">
        <v>33</v>
      </c>
      <c r="R44" s="213" t="s">
        <v>88</v>
      </c>
      <c r="S44" s="213"/>
      <c r="T44" s="213"/>
      <c r="U44" s="213"/>
      <c r="V44" s="213"/>
      <c r="W44" s="214">
        <v>2.5</v>
      </c>
      <c r="X44" s="215"/>
      <c r="Y44" s="216" t="s">
        <v>33</v>
      </c>
      <c r="Z44" s="213" t="s">
        <v>88</v>
      </c>
      <c r="AA44" s="213"/>
      <c r="AB44" s="213"/>
      <c r="AC44" s="213"/>
      <c r="AD44" s="213"/>
      <c r="AE44" s="214">
        <v>2.5</v>
      </c>
      <c r="AF44" s="215"/>
      <c r="AG44" s="216" t="s">
        <v>33</v>
      </c>
      <c r="AH44" s="213" t="s">
        <v>88</v>
      </c>
      <c r="AI44" s="213"/>
      <c r="AJ44" s="213"/>
      <c r="AK44" s="213"/>
      <c r="AL44" s="213"/>
      <c r="AM44" s="214">
        <v>2.5</v>
      </c>
      <c r="AN44" s="215"/>
      <c r="AO44" s="217" t="s">
        <v>33</v>
      </c>
      <c r="AP44" s="20"/>
    </row>
    <row r="45" spans="1:42" ht="22.2" x14ac:dyDescent="0.3">
      <c r="A45" s="222"/>
      <c r="B45" s="212" t="s">
        <v>74</v>
      </c>
      <c r="C45" s="213"/>
      <c r="D45" s="213"/>
      <c r="E45" s="213"/>
      <c r="F45" s="213"/>
      <c r="G45" s="214">
        <v>1.8</v>
      </c>
      <c r="H45" s="215"/>
      <c r="I45" s="216"/>
      <c r="J45" s="213" t="s">
        <v>74</v>
      </c>
      <c r="K45" s="213"/>
      <c r="L45" s="213"/>
      <c r="M45" s="213"/>
      <c r="N45" s="213"/>
      <c r="O45" s="214">
        <v>1.8</v>
      </c>
      <c r="P45" s="215"/>
      <c r="Q45" s="216" t="s">
        <v>33</v>
      </c>
      <c r="R45" s="213" t="s">
        <v>74</v>
      </c>
      <c r="S45" s="213"/>
      <c r="T45" s="213"/>
      <c r="U45" s="213"/>
      <c r="V45" s="213"/>
      <c r="W45" s="214">
        <v>1.9</v>
      </c>
      <c r="X45" s="215"/>
      <c r="Y45" s="216" t="s">
        <v>33</v>
      </c>
      <c r="Z45" s="213" t="s">
        <v>36</v>
      </c>
      <c r="AA45" s="213"/>
      <c r="AB45" s="213"/>
      <c r="AC45" s="213"/>
      <c r="AD45" s="213"/>
      <c r="AE45" s="214">
        <v>1.9</v>
      </c>
      <c r="AF45" s="215"/>
      <c r="AG45" s="216" t="s">
        <v>33</v>
      </c>
      <c r="AH45" s="213" t="s">
        <v>74</v>
      </c>
      <c r="AI45" s="213"/>
      <c r="AJ45" s="213"/>
      <c r="AK45" s="213"/>
      <c r="AL45" s="213"/>
      <c r="AM45" s="214">
        <v>2</v>
      </c>
      <c r="AN45" s="215"/>
      <c r="AO45" s="217" t="s">
        <v>33</v>
      </c>
      <c r="AP45" s="20"/>
    </row>
    <row r="46" spans="1:42" ht="22.2" x14ac:dyDescent="0.3">
      <c r="A46" s="222"/>
      <c r="B46" s="212" t="s">
        <v>75</v>
      </c>
      <c r="C46" s="213"/>
      <c r="D46" s="213"/>
      <c r="E46" s="213"/>
      <c r="F46" s="213"/>
      <c r="G46" s="214">
        <v>0</v>
      </c>
      <c r="H46" s="215"/>
      <c r="I46" s="216"/>
      <c r="J46" s="213" t="s">
        <v>75</v>
      </c>
      <c r="K46" s="213"/>
      <c r="L46" s="213"/>
      <c r="M46" s="213"/>
      <c r="N46" s="213"/>
      <c r="O46" s="214">
        <v>1</v>
      </c>
      <c r="P46" s="215"/>
      <c r="Q46" s="216" t="s">
        <v>33</v>
      </c>
      <c r="R46" s="213" t="s">
        <v>75</v>
      </c>
      <c r="S46" s="213"/>
      <c r="T46" s="213"/>
      <c r="U46" s="213"/>
      <c r="V46" s="213"/>
      <c r="W46" s="214">
        <v>0</v>
      </c>
      <c r="X46" s="215"/>
      <c r="Y46" s="216" t="s">
        <v>33</v>
      </c>
      <c r="Z46" s="213" t="s">
        <v>75</v>
      </c>
      <c r="AA46" s="213"/>
      <c r="AB46" s="213"/>
      <c r="AC46" s="213"/>
      <c r="AD46" s="213"/>
      <c r="AE46" s="214">
        <v>1</v>
      </c>
      <c r="AF46" s="215"/>
      <c r="AG46" s="216" t="s">
        <v>33</v>
      </c>
      <c r="AH46" s="213" t="s">
        <v>75</v>
      </c>
      <c r="AI46" s="213"/>
      <c r="AJ46" s="213"/>
      <c r="AK46" s="213"/>
      <c r="AL46" s="213"/>
      <c r="AM46" s="214">
        <v>0</v>
      </c>
      <c r="AN46" s="215"/>
      <c r="AO46" s="217" t="s">
        <v>33</v>
      </c>
      <c r="AP46" s="20"/>
    </row>
    <row r="47" spans="1:42" ht="22.8" thickBot="1" x14ac:dyDescent="0.35">
      <c r="A47" s="222"/>
      <c r="B47" s="212" t="s">
        <v>76</v>
      </c>
      <c r="C47" s="213"/>
      <c r="D47" s="213"/>
      <c r="E47" s="213"/>
      <c r="F47" s="213"/>
      <c r="G47" s="214">
        <v>2.5</v>
      </c>
      <c r="H47" s="215"/>
      <c r="I47" s="216"/>
      <c r="J47" s="213" t="s">
        <v>76</v>
      </c>
      <c r="K47" s="213"/>
      <c r="L47" s="213"/>
      <c r="M47" s="213"/>
      <c r="N47" s="213"/>
      <c r="O47" s="214">
        <v>2.8</v>
      </c>
      <c r="P47" s="215"/>
      <c r="Q47" s="216" t="s">
        <v>33</v>
      </c>
      <c r="R47" s="213" t="s">
        <v>76</v>
      </c>
      <c r="S47" s="213"/>
      <c r="T47" s="213"/>
      <c r="U47" s="213"/>
      <c r="V47" s="213"/>
      <c r="W47" s="214">
        <v>2.8</v>
      </c>
      <c r="X47" s="215"/>
      <c r="Y47" s="216" t="s">
        <v>33</v>
      </c>
      <c r="Z47" s="213" t="s">
        <v>76</v>
      </c>
      <c r="AA47" s="213"/>
      <c r="AB47" s="213"/>
      <c r="AC47" s="213"/>
      <c r="AD47" s="213"/>
      <c r="AE47" s="214">
        <v>2.5</v>
      </c>
      <c r="AF47" s="215"/>
      <c r="AG47" s="216" t="s">
        <v>33</v>
      </c>
      <c r="AH47" s="213" t="s">
        <v>76</v>
      </c>
      <c r="AI47" s="213"/>
      <c r="AJ47" s="213"/>
      <c r="AK47" s="213"/>
      <c r="AL47" s="213"/>
      <c r="AM47" s="214">
        <v>2.8</v>
      </c>
      <c r="AN47" s="215"/>
      <c r="AO47" s="217" t="s">
        <v>33</v>
      </c>
      <c r="AP47" s="20"/>
    </row>
    <row r="48" spans="1:42" ht="19.8" x14ac:dyDescent="0.3">
      <c r="A48" s="96" t="s">
        <v>77</v>
      </c>
      <c r="B48" s="121"/>
      <c r="C48" s="121"/>
      <c r="D48" s="121"/>
      <c r="E48" s="121"/>
      <c r="F48" s="121"/>
      <c r="G48" s="122"/>
      <c r="H48" s="123"/>
      <c r="I48" s="124"/>
      <c r="J48" s="121"/>
      <c r="K48" s="121"/>
      <c r="L48" s="121"/>
      <c r="M48" s="121"/>
      <c r="N48" s="121"/>
      <c r="O48" s="121"/>
      <c r="P48" s="124"/>
      <c r="Q48" s="124"/>
      <c r="R48" s="121"/>
      <c r="S48" s="121"/>
      <c r="T48" s="121"/>
      <c r="U48" s="121"/>
      <c r="V48" s="121"/>
      <c r="W48" s="121"/>
      <c r="X48" s="121"/>
      <c r="Y48" s="124"/>
      <c r="Z48" s="121"/>
      <c r="AA48" s="121"/>
      <c r="AB48" s="121"/>
      <c r="AC48" s="121"/>
      <c r="AD48" s="121"/>
      <c r="AE48" s="101"/>
      <c r="AF48" s="101"/>
      <c r="AG48" s="101"/>
      <c r="AH48" s="101"/>
      <c r="AI48" s="101"/>
      <c r="AJ48" s="101"/>
      <c r="AK48" s="101"/>
      <c r="AL48" s="101"/>
      <c r="AM48" s="101"/>
      <c r="AN48" s="101"/>
      <c r="AO48" s="101"/>
    </row>
    <row r="49" spans="1:41" ht="33" x14ac:dyDescent="0.6">
      <c r="A49" s="220" t="s">
        <v>78</v>
      </c>
      <c r="B49" s="220"/>
      <c r="C49" s="220"/>
      <c r="D49" s="220"/>
      <c r="E49" s="220"/>
      <c r="F49" s="220"/>
      <c r="G49" s="220"/>
      <c r="H49" s="220"/>
      <c r="I49" s="220"/>
      <c r="J49" s="220"/>
      <c r="K49" s="220"/>
      <c r="L49" s="220"/>
      <c r="M49" s="220"/>
      <c r="N49" s="220"/>
      <c r="O49" s="220"/>
      <c r="P49" s="220"/>
      <c r="Q49" s="220"/>
      <c r="R49" s="220"/>
      <c r="S49" s="220"/>
      <c r="T49" s="220"/>
      <c r="U49" s="220"/>
      <c r="V49" s="220"/>
      <c r="W49" s="220"/>
      <c r="X49" s="220"/>
      <c r="Y49" s="220"/>
      <c r="Z49" s="220"/>
      <c r="AA49" s="220"/>
      <c r="AB49" s="220"/>
    </row>
    <row r="50" spans="1:41" ht="33.75" customHeight="1" x14ac:dyDescent="0.3">
      <c r="A50" s="167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0" s="167"/>
      <c r="C50" s="167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167"/>
      <c r="V50" s="167"/>
      <c r="W50" s="167"/>
      <c r="X50" s="167"/>
      <c r="Y50" s="167"/>
      <c r="Z50" s="167"/>
      <c r="AA50" s="167"/>
      <c r="AB50" s="167"/>
      <c r="AC50" s="167"/>
      <c r="AD50" s="167"/>
      <c r="AE50" s="167"/>
      <c r="AF50" s="167"/>
      <c r="AG50" s="167"/>
      <c r="AH50" s="167"/>
      <c r="AI50" s="167"/>
      <c r="AJ50" s="167"/>
      <c r="AK50" s="167"/>
      <c r="AL50" s="167"/>
      <c r="AM50" s="167"/>
      <c r="AN50" s="167"/>
      <c r="AO50" s="167"/>
    </row>
  </sheetData>
  <mergeCells count="315">
    <mergeCell ref="A49:AB49"/>
    <mergeCell ref="W47:Y47"/>
    <mergeCell ref="Z47:AD47"/>
    <mergeCell ref="AE47:AG47"/>
    <mergeCell ref="AH47:AL47"/>
    <mergeCell ref="AM47:AO47"/>
    <mergeCell ref="A38:A47"/>
    <mergeCell ref="AM46:AO46"/>
    <mergeCell ref="B47:F47"/>
    <mergeCell ref="G47:I47"/>
    <mergeCell ref="J47:N47"/>
    <mergeCell ref="O47:Q47"/>
    <mergeCell ref="R47:V47"/>
    <mergeCell ref="B46:F46"/>
    <mergeCell ref="G46:I46"/>
    <mergeCell ref="J46:N46"/>
    <mergeCell ref="O46:Q46"/>
    <mergeCell ref="R46:V46"/>
    <mergeCell ref="W46:Y46"/>
    <mergeCell ref="Z46:AD46"/>
    <mergeCell ref="AE46:AG46"/>
    <mergeCell ref="AH46:AL46"/>
    <mergeCell ref="AM44:AO44"/>
    <mergeCell ref="AM45:AO45"/>
    <mergeCell ref="B45:F45"/>
    <mergeCell ref="G45:I45"/>
    <mergeCell ref="J45:N45"/>
    <mergeCell ref="O45:Q45"/>
    <mergeCell ref="R45:V45"/>
    <mergeCell ref="W45:Y45"/>
    <mergeCell ref="Z45:AD45"/>
    <mergeCell ref="AE45:AG45"/>
    <mergeCell ref="AH45:AL45"/>
    <mergeCell ref="B44:F44"/>
    <mergeCell ref="G44:I44"/>
    <mergeCell ref="J44:N44"/>
    <mergeCell ref="O44:Q44"/>
    <mergeCell ref="R44:V44"/>
    <mergeCell ref="W44:Y44"/>
    <mergeCell ref="Z44:AD44"/>
    <mergeCell ref="AE44:AG44"/>
    <mergeCell ref="AH44:AL44"/>
    <mergeCell ref="AM42:AO42"/>
    <mergeCell ref="B43:F43"/>
    <mergeCell ref="G43:I43"/>
    <mergeCell ref="J43:N43"/>
    <mergeCell ref="O43:Q43"/>
    <mergeCell ref="R43:V43"/>
    <mergeCell ref="W43:Y43"/>
    <mergeCell ref="Z43:AD43"/>
    <mergeCell ref="AE43:AG43"/>
    <mergeCell ref="AH43:AL43"/>
    <mergeCell ref="AM43:AO43"/>
    <mergeCell ref="B42:F42"/>
    <mergeCell ref="G42:I42"/>
    <mergeCell ref="J42:N42"/>
    <mergeCell ref="O42:Q42"/>
    <mergeCell ref="R42:V42"/>
    <mergeCell ref="W42:Y42"/>
    <mergeCell ref="Z42:AD42"/>
    <mergeCell ref="AE42:AG42"/>
    <mergeCell ref="AH42:AL42"/>
    <mergeCell ref="AM40:AO40"/>
    <mergeCell ref="B41:F41"/>
    <mergeCell ref="G41:I41"/>
    <mergeCell ref="J41:N41"/>
    <mergeCell ref="O41:Q41"/>
    <mergeCell ref="R41:V41"/>
    <mergeCell ref="W41:Y41"/>
    <mergeCell ref="Z41:AD41"/>
    <mergeCell ref="AE41:AG41"/>
    <mergeCell ref="AH41:AL41"/>
    <mergeCell ref="AM41:AO41"/>
    <mergeCell ref="B40:F40"/>
    <mergeCell ref="G40:I40"/>
    <mergeCell ref="J40:N40"/>
    <mergeCell ref="O40:Q40"/>
    <mergeCell ref="R40:V40"/>
    <mergeCell ref="W40:Y40"/>
    <mergeCell ref="Z40:AD40"/>
    <mergeCell ref="AE40:AG40"/>
    <mergeCell ref="AH40:AL40"/>
    <mergeCell ref="W38:Y38"/>
    <mergeCell ref="Z38:AD38"/>
    <mergeCell ref="AE38:AG38"/>
    <mergeCell ref="AH38:AL38"/>
    <mergeCell ref="AM38:AO38"/>
    <mergeCell ref="B39:F39"/>
    <mergeCell ref="G39:I39"/>
    <mergeCell ref="J39:N39"/>
    <mergeCell ref="O39:Q39"/>
    <mergeCell ref="R39:V39"/>
    <mergeCell ref="B38:F38"/>
    <mergeCell ref="G38:I38"/>
    <mergeCell ref="J38:N38"/>
    <mergeCell ref="O38:Q38"/>
    <mergeCell ref="R38:V38"/>
    <mergeCell ref="W39:Y39"/>
    <mergeCell ref="Z39:AD39"/>
    <mergeCell ref="AE39:AG39"/>
    <mergeCell ref="AH39:AL39"/>
    <mergeCell ref="AM39:AO39"/>
    <mergeCell ref="AA35:AD35"/>
    <mergeCell ref="AI35:AL35"/>
    <mergeCell ref="C36:F36"/>
    <mergeCell ref="K36:N36"/>
    <mergeCell ref="S36:V36"/>
    <mergeCell ref="AA36:AD36"/>
    <mergeCell ref="AI36:AL36"/>
    <mergeCell ref="A37:F37"/>
    <mergeCell ref="J37:N37"/>
    <mergeCell ref="R37:V37"/>
    <mergeCell ref="Z37:AD37"/>
    <mergeCell ref="AH37:AL37"/>
    <mergeCell ref="AA32:AD32"/>
    <mergeCell ref="AI32:AL32"/>
    <mergeCell ref="C33:F33"/>
    <mergeCell ref="K33:N33"/>
    <mergeCell ref="S33:V33"/>
    <mergeCell ref="AA33:AD33"/>
    <mergeCell ref="AI33:AL33"/>
    <mergeCell ref="Z30:Z36"/>
    <mergeCell ref="AA30:AD30"/>
    <mergeCell ref="AH30:AH36"/>
    <mergeCell ref="AI30:AL30"/>
    <mergeCell ref="C31:F31"/>
    <mergeCell ref="K31:N31"/>
    <mergeCell ref="S31:V31"/>
    <mergeCell ref="AA31:AD31"/>
    <mergeCell ref="AI31:AL31"/>
    <mergeCell ref="C32:F32"/>
    <mergeCell ref="C34:F34"/>
    <mergeCell ref="K34:N34"/>
    <mergeCell ref="S34:V34"/>
    <mergeCell ref="AA34:AD34"/>
    <mergeCell ref="AI34:AL34"/>
    <mergeCell ref="C35:F35"/>
    <mergeCell ref="K35:N35"/>
    <mergeCell ref="A30:A36"/>
    <mergeCell ref="B30:B36"/>
    <mergeCell ref="C30:F30"/>
    <mergeCell ref="J30:J36"/>
    <mergeCell ref="K30:N30"/>
    <mergeCell ref="R30:R36"/>
    <mergeCell ref="S30:V30"/>
    <mergeCell ref="K32:N32"/>
    <mergeCell ref="S32:V32"/>
    <mergeCell ref="S35:V35"/>
    <mergeCell ref="AA25:AD25"/>
    <mergeCell ref="AI25:AL25"/>
    <mergeCell ref="C28:F28"/>
    <mergeCell ref="K28:N28"/>
    <mergeCell ref="S28:V28"/>
    <mergeCell ref="AA28:AD28"/>
    <mergeCell ref="AI28:AL28"/>
    <mergeCell ref="C29:F29"/>
    <mergeCell ref="K29:N29"/>
    <mergeCell ref="S29:V29"/>
    <mergeCell ref="AA29:AD29"/>
    <mergeCell ref="AI29:AL29"/>
    <mergeCell ref="S22:V22"/>
    <mergeCell ref="Z22:Z29"/>
    <mergeCell ref="AA22:AD22"/>
    <mergeCell ref="AH22:AH29"/>
    <mergeCell ref="AI22:AL22"/>
    <mergeCell ref="C23:F23"/>
    <mergeCell ref="K23:N23"/>
    <mergeCell ref="S23:V23"/>
    <mergeCell ref="AA23:AD23"/>
    <mergeCell ref="AI23:AL23"/>
    <mergeCell ref="S26:V26"/>
    <mergeCell ref="AA26:AD26"/>
    <mergeCell ref="AI26:AL26"/>
    <mergeCell ref="C27:F27"/>
    <mergeCell ref="K27:N27"/>
    <mergeCell ref="S27:V27"/>
    <mergeCell ref="AA27:AD27"/>
    <mergeCell ref="AI27:AL27"/>
    <mergeCell ref="S24:V24"/>
    <mergeCell ref="AA24:AD24"/>
    <mergeCell ref="AI24:AL24"/>
    <mergeCell ref="C25:F25"/>
    <mergeCell ref="K25:N25"/>
    <mergeCell ref="S25:V25"/>
    <mergeCell ref="A22:A29"/>
    <mergeCell ref="B22:B29"/>
    <mergeCell ref="C22:F22"/>
    <mergeCell ref="J22:J29"/>
    <mergeCell ref="K22:N22"/>
    <mergeCell ref="R22:R29"/>
    <mergeCell ref="C24:F24"/>
    <mergeCell ref="K24:N24"/>
    <mergeCell ref="C26:F26"/>
    <mergeCell ref="K26:N26"/>
    <mergeCell ref="C20:F20"/>
    <mergeCell ref="K20:N20"/>
    <mergeCell ref="S20:V20"/>
    <mergeCell ref="AA20:AD20"/>
    <mergeCell ref="AI20:AL20"/>
    <mergeCell ref="C21:F21"/>
    <mergeCell ref="K21:N21"/>
    <mergeCell ref="S21:V21"/>
    <mergeCell ref="AA21:AD21"/>
    <mergeCell ref="AI21:AL21"/>
    <mergeCell ref="K15:N15"/>
    <mergeCell ref="S15:V15"/>
    <mergeCell ref="AA15:AD15"/>
    <mergeCell ref="AI15:AL15"/>
    <mergeCell ref="S18:V18"/>
    <mergeCell ref="AA18:AD18"/>
    <mergeCell ref="AI18:AL18"/>
    <mergeCell ref="C19:F19"/>
    <mergeCell ref="K19:N19"/>
    <mergeCell ref="S19:V19"/>
    <mergeCell ref="AA19:AD19"/>
    <mergeCell ref="AI19:AL19"/>
    <mergeCell ref="S16:V16"/>
    <mergeCell ref="AA16:AD16"/>
    <mergeCell ref="AI16:AL16"/>
    <mergeCell ref="C17:F17"/>
    <mergeCell ref="K17:N17"/>
    <mergeCell ref="S17:V17"/>
    <mergeCell ref="AA17:AD17"/>
    <mergeCell ref="AI17:AL17"/>
    <mergeCell ref="C12:F12"/>
    <mergeCell ref="K12:N12"/>
    <mergeCell ref="S12:V12"/>
    <mergeCell ref="AA12:AD12"/>
    <mergeCell ref="AI12:AL12"/>
    <mergeCell ref="S13:V13"/>
    <mergeCell ref="AA13:AD13"/>
    <mergeCell ref="AI13:AL13"/>
    <mergeCell ref="A14:A21"/>
    <mergeCell ref="B14:B21"/>
    <mergeCell ref="C14:F14"/>
    <mergeCell ref="J14:J21"/>
    <mergeCell ref="K14:N14"/>
    <mergeCell ref="R14:R21"/>
    <mergeCell ref="C16:F16"/>
    <mergeCell ref="K16:N16"/>
    <mergeCell ref="C18:F18"/>
    <mergeCell ref="K18:N18"/>
    <mergeCell ref="S14:V14"/>
    <mergeCell ref="Z14:Z21"/>
    <mergeCell ref="AA14:AD14"/>
    <mergeCell ref="AH14:AH21"/>
    <mergeCell ref="AI14:AL14"/>
    <mergeCell ref="C15:F15"/>
    <mergeCell ref="C10:F10"/>
    <mergeCell ref="K10:N10"/>
    <mergeCell ref="S10:V10"/>
    <mergeCell ref="AA10:AD10"/>
    <mergeCell ref="AI10:AL10"/>
    <mergeCell ref="C11:F11"/>
    <mergeCell ref="K11:N11"/>
    <mergeCell ref="S11:V11"/>
    <mergeCell ref="AA11:AD11"/>
    <mergeCell ref="AI11:AL11"/>
    <mergeCell ref="S7:V7"/>
    <mergeCell ref="AA7:AD7"/>
    <mergeCell ref="AI7:AL7"/>
    <mergeCell ref="C8:F8"/>
    <mergeCell ref="K8:N8"/>
    <mergeCell ref="S8:V8"/>
    <mergeCell ref="AA8:AD8"/>
    <mergeCell ref="AI8:AL8"/>
    <mergeCell ref="C9:F9"/>
    <mergeCell ref="K9:N9"/>
    <mergeCell ref="S9:V9"/>
    <mergeCell ref="AA9:AD9"/>
    <mergeCell ref="AI9:AL9"/>
    <mergeCell ref="A1:AD1"/>
    <mergeCell ref="AE1:AO1"/>
    <mergeCell ref="A2:A5"/>
    <mergeCell ref="G2:I2"/>
    <mergeCell ref="O2:Q2"/>
    <mergeCell ref="W2:Y2"/>
    <mergeCell ref="AE2:AG2"/>
    <mergeCell ref="AM2:AO2"/>
    <mergeCell ref="C3:I3"/>
    <mergeCell ref="K3:Q3"/>
    <mergeCell ref="AA5:AD5"/>
    <mergeCell ref="AE5:AF5"/>
    <mergeCell ref="AI5:AL5"/>
    <mergeCell ref="AM5:AN5"/>
    <mergeCell ref="S5:V5"/>
    <mergeCell ref="W5:X5"/>
    <mergeCell ref="C5:F5"/>
    <mergeCell ref="G5:H5"/>
    <mergeCell ref="K5:N5"/>
    <mergeCell ref="O5:P5"/>
    <mergeCell ref="A50:AO50"/>
    <mergeCell ref="S3:Y3"/>
    <mergeCell ref="AA3:AG3"/>
    <mergeCell ref="AI3:AO3"/>
    <mergeCell ref="C4:I4"/>
    <mergeCell ref="K4:Q4"/>
    <mergeCell ref="S4:Y4"/>
    <mergeCell ref="AA4:AG4"/>
    <mergeCell ref="AI4:AO4"/>
    <mergeCell ref="A6:A13"/>
    <mergeCell ref="B6:B13"/>
    <mergeCell ref="C6:F6"/>
    <mergeCell ref="J6:J13"/>
    <mergeCell ref="K6:N6"/>
    <mergeCell ref="R6:R13"/>
    <mergeCell ref="C13:F13"/>
    <mergeCell ref="K13:N13"/>
    <mergeCell ref="S6:V6"/>
    <mergeCell ref="Z6:Z13"/>
    <mergeCell ref="AA6:AD6"/>
    <mergeCell ref="AH6:AH13"/>
    <mergeCell ref="AI6:AL6"/>
    <mergeCell ref="C7:F7"/>
    <mergeCell ref="K7:N7"/>
  </mergeCells>
  <phoneticPr fontId="3" type="noConversion"/>
  <pageMargins left="0.23622047244094491" right="0.14000000000000001" top="0.31496062992125984" bottom="0.24" header="0.31496062992125984" footer="0.16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6"/>
  <sheetViews>
    <sheetView showZeros="0" zoomScale="50" zoomScaleNormal="50" workbookViewId="0">
      <selection activeCell="AL39" sqref="AL39"/>
    </sheetView>
  </sheetViews>
  <sheetFormatPr defaultRowHeight="16.2" x14ac:dyDescent="0.3"/>
  <cols>
    <col min="1" max="1" width="3.88671875" customWidth="1"/>
    <col min="2" max="2" width="5.6640625" customWidth="1"/>
    <col min="3" max="3" width="10.21875" customWidth="1"/>
    <col min="4" max="6" width="4.44140625" customWidth="1"/>
    <col min="7" max="7" width="15.6640625" customWidth="1"/>
    <col min="8" max="8" width="5.6640625" customWidth="1"/>
    <col min="9" max="9" width="10.21875" customWidth="1"/>
    <col min="10" max="12" width="4.44140625" customWidth="1"/>
    <col min="13" max="13" width="15.6640625" customWidth="1"/>
    <col min="14" max="14" width="5.6640625" customWidth="1"/>
    <col min="15" max="15" width="10.21875" customWidth="1"/>
    <col min="16" max="18" width="4.44140625" customWidth="1"/>
    <col min="19" max="19" width="15.6640625" customWidth="1"/>
    <col min="20" max="20" width="5.6640625" customWidth="1"/>
    <col min="21" max="21" width="10.21875" customWidth="1"/>
    <col min="22" max="24" width="4.44140625" customWidth="1"/>
    <col min="25" max="25" width="15.6640625" customWidth="1"/>
    <col min="26" max="26" width="5.6640625" customWidth="1"/>
    <col min="27" max="27" width="10.21875" customWidth="1"/>
    <col min="28" max="30" width="4.44140625" customWidth="1"/>
    <col min="31" max="31" width="15.6640625" customWidth="1"/>
  </cols>
  <sheetData>
    <row r="1" spans="1:32" ht="31.2" thickBot="1" x14ac:dyDescent="0.35">
      <c r="A1" s="223" t="str">
        <f>三菜!B1</f>
        <v>1041 南投縣鹿谷鄉鳳凰國小 113學年度第2學期第18週午餐菜單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4" t="str">
        <f>三菜!H49</f>
        <v>承富實業股份有限公司 電話：04-8831965 傳真：04-8832612</v>
      </c>
      <c r="Z1" s="224"/>
      <c r="AA1" s="224"/>
      <c r="AB1" s="224"/>
      <c r="AC1" s="224"/>
      <c r="AD1" s="224"/>
      <c r="AE1" s="224"/>
    </row>
    <row r="2" spans="1:32" ht="21" customHeight="1" x14ac:dyDescent="0.3">
      <c r="A2" s="225" t="s">
        <v>27</v>
      </c>
      <c r="B2" s="79"/>
      <c r="C2" s="81">
        <f>三菜!B4</f>
        <v>6</v>
      </c>
      <c r="D2" s="80" t="s">
        <v>2</v>
      </c>
      <c r="E2" s="80">
        <f>三菜!B6</f>
        <v>9</v>
      </c>
      <c r="F2" s="80" t="s">
        <v>3</v>
      </c>
      <c r="G2" s="82" t="str">
        <f>三菜!B8</f>
        <v>星期一</v>
      </c>
      <c r="H2" s="79"/>
      <c r="I2" s="81">
        <f>三菜!B13</f>
        <v>6</v>
      </c>
      <c r="J2" s="80" t="s">
        <v>2</v>
      </c>
      <c r="K2" s="80">
        <f>三菜!B15</f>
        <v>10</v>
      </c>
      <c r="L2" s="80" t="s">
        <v>3</v>
      </c>
      <c r="M2" s="82" t="str">
        <f>三菜!B17</f>
        <v>星期二</v>
      </c>
      <c r="N2" s="83"/>
      <c r="O2" s="81">
        <f>三菜!B22</f>
        <v>6</v>
      </c>
      <c r="P2" s="80" t="s">
        <v>2</v>
      </c>
      <c r="Q2" s="80">
        <f>三菜!B24</f>
        <v>11</v>
      </c>
      <c r="R2" s="80" t="s">
        <v>3</v>
      </c>
      <c r="S2" s="82" t="str">
        <f>三菜!B26</f>
        <v>星期三</v>
      </c>
      <c r="T2" s="83"/>
      <c r="U2" s="81">
        <f>三菜!B31</f>
        <v>6</v>
      </c>
      <c r="V2" s="80" t="s">
        <v>2</v>
      </c>
      <c r="W2" s="80">
        <f>三菜!B33</f>
        <v>12</v>
      </c>
      <c r="X2" s="80" t="s">
        <v>3</v>
      </c>
      <c r="Y2" s="82" t="str">
        <f>三菜!B35</f>
        <v>星期四</v>
      </c>
      <c r="Z2" s="83"/>
      <c r="AA2" s="81">
        <f>三菜!B40</f>
        <v>6</v>
      </c>
      <c r="AB2" s="80" t="s">
        <v>2</v>
      </c>
      <c r="AC2" s="80">
        <f>三菜!B42</f>
        <v>13</v>
      </c>
      <c r="AD2" s="80" t="s">
        <v>3</v>
      </c>
      <c r="AE2" s="102" t="str">
        <f>三菜!B44</f>
        <v>星期五</v>
      </c>
      <c r="AF2" s="84"/>
    </row>
    <row r="3" spans="1:32" ht="22.2" x14ac:dyDescent="0.3">
      <c r="A3" s="226"/>
      <c r="B3" s="85" t="s">
        <v>18</v>
      </c>
      <c r="C3" s="168">
        <f>三菜!B12</f>
        <v>77</v>
      </c>
      <c r="D3" s="168"/>
      <c r="E3" s="168"/>
      <c r="F3" s="168"/>
      <c r="G3" s="168"/>
      <c r="H3" s="85" t="s">
        <v>18</v>
      </c>
      <c r="I3" s="168">
        <f>三菜!B21</f>
        <v>77</v>
      </c>
      <c r="J3" s="168"/>
      <c r="K3" s="168"/>
      <c r="L3" s="168"/>
      <c r="M3" s="168"/>
      <c r="N3" s="85" t="s">
        <v>18</v>
      </c>
      <c r="O3" s="168">
        <f>三菜!B30</f>
        <v>54</v>
      </c>
      <c r="P3" s="168"/>
      <c r="Q3" s="168"/>
      <c r="R3" s="168"/>
      <c r="S3" s="168"/>
      <c r="T3" s="85" t="s">
        <v>18</v>
      </c>
      <c r="U3" s="168">
        <f>三菜!B39</f>
        <v>77</v>
      </c>
      <c r="V3" s="168"/>
      <c r="W3" s="168"/>
      <c r="X3" s="168"/>
      <c r="Y3" s="168"/>
      <c r="Z3" s="85" t="s">
        <v>18</v>
      </c>
      <c r="AA3" s="168">
        <f>三菜!B48</f>
        <v>77</v>
      </c>
      <c r="AB3" s="168"/>
      <c r="AC3" s="168"/>
      <c r="AD3" s="168"/>
      <c r="AE3" s="227"/>
      <c r="AF3" s="84"/>
    </row>
    <row r="4" spans="1:32" ht="22.2" x14ac:dyDescent="0.3">
      <c r="A4" s="226"/>
      <c r="B4" s="85" t="s">
        <v>28</v>
      </c>
      <c r="C4" s="170" t="str">
        <f>三菜!D4</f>
        <v>白米飯(雜糧先送)</v>
      </c>
      <c r="D4" s="170"/>
      <c r="E4" s="170"/>
      <c r="F4" s="170"/>
      <c r="G4" s="170"/>
      <c r="H4" s="85" t="s">
        <v>28</v>
      </c>
      <c r="I4" s="172" t="str">
        <f>三菜!D13</f>
        <v>蕎麥飯(0.9K)</v>
      </c>
      <c r="J4" s="172"/>
      <c r="K4" s="172"/>
      <c r="L4" s="172"/>
      <c r="M4" s="172"/>
      <c r="N4" s="85" t="s">
        <v>28</v>
      </c>
      <c r="O4" s="170" t="str">
        <f>三菜!D22</f>
        <v>白油麵(7K)</v>
      </c>
      <c r="P4" s="170"/>
      <c r="Q4" s="170"/>
      <c r="R4" s="170"/>
      <c r="S4" s="170"/>
      <c r="T4" s="85" t="s">
        <v>28</v>
      </c>
      <c r="U4" s="170" t="str">
        <f>三菜!D31</f>
        <v>十穀米飯(0.9K)</v>
      </c>
      <c r="V4" s="170"/>
      <c r="W4" s="170"/>
      <c r="X4" s="170"/>
      <c r="Y4" s="170"/>
      <c r="Z4" s="85" t="s">
        <v>28</v>
      </c>
      <c r="AA4" s="170" t="str">
        <f>三菜!D40</f>
        <v>糙米飯(0.9K)</v>
      </c>
      <c r="AB4" s="170"/>
      <c r="AC4" s="170"/>
      <c r="AD4" s="170"/>
      <c r="AE4" s="228"/>
      <c r="AF4" s="84"/>
    </row>
    <row r="5" spans="1:32" ht="22.2" x14ac:dyDescent="0.3">
      <c r="A5" s="226"/>
      <c r="B5" s="85" t="s">
        <v>29</v>
      </c>
      <c r="C5" s="188" t="s">
        <v>30</v>
      </c>
      <c r="D5" s="189"/>
      <c r="E5" s="189"/>
      <c r="F5" s="189"/>
      <c r="G5" s="86" t="s">
        <v>31</v>
      </c>
      <c r="H5" s="85" t="s">
        <v>29</v>
      </c>
      <c r="I5" s="188" t="s">
        <v>30</v>
      </c>
      <c r="J5" s="189"/>
      <c r="K5" s="189"/>
      <c r="L5" s="189"/>
      <c r="M5" s="86" t="s">
        <v>31</v>
      </c>
      <c r="N5" s="85" t="s">
        <v>29</v>
      </c>
      <c r="O5" s="188" t="s">
        <v>30</v>
      </c>
      <c r="P5" s="189"/>
      <c r="Q5" s="189"/>
      <c r="R5" s="189"/>
      <c r="S5" s="86" t="s">
        <v>31</v>
      </c>
      <c r="T5" s="85" t="s">
        <v>29</v>
      </c>
      <c r="U5" s="188" t="s">
        <v>30</v>
      </c>
      <c r="V5" s="189"/>
      <c r="W5" s="189"/>
      <c r="X5" s="189"/>
      <c r="Y5" s="86" t="s">
        <v>31</v>
      </c>
      <c r="Z5" s="85" t="s">
        <v>29</v>
      </c>
      <c r="AA5" s="188" t="s">
        <v>30</v>
      </c>
      <c r="AB5" s="189"/>
      <c r="AC5" s="189"/>
      <c r="AD5" s="189"/>
      <c r="AE5" s="103" t="s">
        <v>31</v>
      </c>
      <c r="AF5" s="84"/>
    </row>
    <row r="6" spans="1:32" ht="21" customHeight="1" x14ac:dyDescent="0.3">
      <c r="A6" s="229" t="s">
        <v>19</v>
      </c>
      <c r="B6" s="230" t="str">
        <f>三菜!E4</f>
        <v>春川炒雞</v>
      </c>
      <c r="C6" s="179" t="str">
        <f>三菜!E5</f>
        <v>骨腿丁(CAS)</v>
      </c>
      <c r="D6" s="180"/>
      <c r="E6" s="180"/>
      <c r="F6" s="180"/>
      <c r="G6" s="87">
        <f>三菜!F5</f>
        <v>84.42</v>
      </c>
      <c r="H6" s="230" t="str">
        <f>三菜!E13</f>
        <v>乾鍋燒肉片</v>
      </c>
      <c r="I6" s="181" t="str">
        <f>三菜!E14</f>
        <v>溫體肉片(忠華)</v>
      </c>
      <c r="J6" s="182"/>
      <c r="K6" s="182"/>
      <c r="L6" s="183"/>
      <c r="M6" s="87">
        <f>三菜!F14</f>
        <v>58.44</v>
      </c>
      <c r="N6" s="230" t="str">
        <f>三菜!E22</f>
        <v>什錦炒肉絲</v>
      </c>
      <c r="O6" s="181" t="str">
        <f>三菜!E23</f>
        <v>豆芽菜</v>
      </c>
      <c r="P6" s="182"/>
      <c r="Q6" s="182"/>
      <c r="R6" s="183"/>
      <c r="S6" s="87">
        <f>三菜!F23</f>
        <v>46.3</v>
      </c>
      <c r="T6" s="230" t="str">
        <f>三菜!E31</f>
        <v>三杯烏魚丁</v>
      </c>
      <c r="U6" s="181" t="str">
        <f>三菜!E32</f>
        <v>烏魚丁(無刺)(QR)-k</v>
      </c>
      <c r="V6" s="182"/>
      <c r="W6" s="182"/>
      <c r="X6" s="183"/>
      <c r="Y6" s="87">
        <f>三菜!F32</f>
        <v>97.4</v>
      </c>
      <c r="Z6" s="230" t="str">
        <f>三菜!E40</f>
        <v>麻香豬肉</v>
      </c>
      <c r="AA6" s="181" t="str">
        <f>三菜!E41</f>
        <v>蒜泥白肉片(忠華)</v>
      </c>
      <c r="AB6" s="182"/>
      <c r="AC6" s="182"/>
      <c r="AD6" s="183"/>
      <c r="AE6" s="104">
        <f>三菜!F41</f>
        <v>58.44</v>
      </c>
      <c r="AF6" s="84"/>
    </row>
    <row r="7" spans="1:32" ht="22.2" x14ac:dyDescent="0.3">
      <c r="A7" s="226"/>
      <c r="B7" s="231"/>
      <c r="C7" s="179" t="str">
        <f>三菜!E6</f>
        <v>大白菜</v>
      </c>
      <c r="D7" s="180"/>
      <c r="E7" s="180"/>
      <c r="F7" s="180"/>
      <c r="G7" s="87">
        <f>三菜!F6</f>
        <v>32.47</v>
      </c>
      <c r="H7" s="231"/>
      <c r="I7" s="181" t="str">
        <f>三菜!E15</f>
        <v>高麗菜</v>
      </c>
      <c r="J7" s="182"/>
      <c r="K7" s="182"/>
      <c r="L7" s="183"/>
      <c r="M7" s="87">
        <f>三菜!F15</f>
        <v>32.47</v>
      </c>
      <c r="N7" s="231"/>
      <c r="O7" s="181" t="str">
        <f>三菜!E24</f>
        <v>溫體肉絲(忠華)(臺灣)</v>
      </c>
      <c r="P7" s="182"/>
      <c r="Q7" s="182"/>
      <c r="R7" s="183"/>
      <c r="S7" s="87">
        <f>三菜!F24</f>
        <v>37.04</v>
      </c>
      <c r="T7" s="231"/>
      <c r="U7" s="181" t="str">
        <f>三菜!E33</f>
        <v>杏鮑菇(頭)(QR)</v>
      </c>
      <c r="V7" s="182"/>
      <c r="W7" s="182"/>
      <c r="X7" s="183"/>
      <c r="Y7" s="87">
        <f>三菜!F33</f>
        <v>38.96</v>
      </c>
      <c r="Z7" s="231"/>
      <c r="AA7" s="181" t="str">
        <f>三菜!E42</f>
        <v>胡麻醬(1L)</v>
      </c>
      <c r="AB7" s="182"/>
      <c r="AC7" s="182"/>
      <c r="AD7" s="183"/>
      <c r="AE7" s="104">
        <f>三菜!F42</f>
        <v>12.99</v>
      </c>
      <c r="AF7" s="84"/>
    </row>
    <row r="8" spans="1:32" ht="22.2" x14ac:dyDescent="0.3">
      <c r="A8" s="226"/>
      <c r="B8" s="231"/>
      <c r="C8" s="179" t="str">
        <f>三菜!E7</f>
        <v>年糕(條狀小)(約0.5K)</v>
      </c>
      <c r="D8" s="180"/>
      <c r="E8" s="180"/>
      <c r="F8" s="180"/>
      <c r="G8" s="87">
        <f>三菜!F7</f>
        <v>12.99</v>
      </c>
      <c r="H8" s="231"/>
      <c r="I8" s="181" t="str">
        <f>三菜!E16</f>
        <v>非基改豆干片(榮洲)</v>
      </c>
      <c r="J8" s="182"/>
      <c r="K8" s="182"/>
      <c r="L8" s="183"/>
      <c r="M8" s="87">
        <f>三菜!F16</f>
        <v>19.48</v>
      </c>
      <c r="N8" s="231"/>
      <c r="O8" s="181" t="str">
        <f>三菜!E25</f>
        <v>冬蝦(兩)</v>
      </c>
      <c r="P8" s="182"/>
      <c r="Q8" s="182"/>
      <c r="R8" s="183"/>
      <c r="S8" s="87">
        <f>三菜!F25</f>
        <v>0.69</v>
      </c>
      <c r="T8" s="231"/>
      <c r="U8" s="181" t="str">
        <f>三菜!E34</f>
        <v>蒜仁(0.3K/包)</v>
      </c>
      <c r="V8" s="182"/>
      <c r="W8" s="182"/>
      <c r="X8" s="183"/>
      <c r="Y8" s="87">
        <f>三菜!F34</f>
        <v>3.9</v>
      </c>
      <c r="Z8" s="231"/>
      <c r="AA8" s="181" t="str">
        <f>三菜!E43</f>
        <v>白芝麻(熟)(兩)</v>
      </c>
      <c r="AB8" s="182"/>
      <c r="AC8" s="182"/>
      <c r="AD8" s="183"/>
      <c r="AE8" s="104">
        <f>三菜!F43</f>
        <v>0.49</v>
      </c>
      <c r="AF8" s="84"/>
    </row>
    <row r="9" spans="1:32" ht="22.2" x14ac:dyDescent="0.3">
      <c r="A9" s="226"/>
      <c r="B9" s="231"/>
      <c r="C9" s="179" t="str">
        <f>三菜!E8</f>
        <v>洋蔥</v>
      </c>
      <c r="D9" s="180"/>
      <c r="E9" s="180"/>
      <c r="F9" s="180"/>
      <c r="G9" s="87">
        <f>三菜!F8</f>
        <v>12.99</v>
      </c>
      <c r="H9" s="231"/>
      <c r="I9" s="181" t="str">
        <f>三菜!E17</f>
        <v>蒜仁(0.3K/包)</v>
      </c>
      <c r="J9" s="182"/>
      <c r="K9" s="182"/>
      <c r="L9" s="183"/>
      <c r="M9" s="87">
        <f>三菜!F17</f>
        <v>3.9</v>
      </c>
      <c r="N9" s="231"/>
      <c r="O9" s="181" t="str">
        <f>三菜!E26</f>
        <v>紅蘿蔔</v>
      </c>
      <c r="P9" s="182"/>
      <c r="Q9" s="182"/>
      <c r="R9" s="183"/>
      <c r="S9" s="87">
        <f>三菜!F26</f>
        <v>12.96</v>
      </c>
      <c r="T9" s="231"/>
      <c r="U9" s="181" t="str">
        <f>三菜!E35</f>
        <v>薑片(0.3K)</v>
      </c>
      <c r="V9" s="182"/>
      <c r="W9" s="182"/>
      <c r="X9" s="183"/>
      <c r="Y9" s="87">
        <f>三菜!F35</f>
        <v>3.9</v>
      </c>
      <c r="Z9" s="231"/>
      <c r="AA9" s="181" t="str">
        <f>三菜!E44</f>
        <v>蒜仁(0.3K/包)</v>
      </c>
      <c r="AB9" s="182"/>
      <c r="AC9" s="182"/>
      <c r="AD9" s="183"/>
      <c r="AE9" s="104">
        <f>三菜!F44</f>
        <v>3.9</v>
      </c>
      <c r="AF9" s="84"/>
    </row>
    <row r="10" spans="1:32" ht="22.2" x14ac:dyDescent="0.3">
      <c r="A10" s="226"/>
      <c r="B10" s="231"/>
      <c r="C10" s="179" t="str">
        <f>三菜!E9</f>
        <v>蒜仁(0.3K/包)</v>
      </c>
      <c r="D10" s="180"/>
      <c r="E10" s="180"/>
      <c r="F10" s="180"/>
      <c r="G10" s="87">
        <f>三菜!F9</f>
        <v>3.9</v>
      </c>
      <c r="H10" s="231"/>
      <c r="I10" s="181" t="str">
        <f>三菜!E18</f>
        <v>玉米筍(QR)</v>
      </c>
      <c r="J10" s="182"/>
      <c r="K10" s="182"/>
      <c r="L10" s="183"/>
      <c r="M10" s="87">
        <f>三菜!F18</f>
        <v>6.49</v>
      </c>
      <c r="N10" s="231"/>
      <c r="O10" s="181" t="str">
        <f>三菜!E27</f>
        <v>蔥(0.5K/把)</v>
      </c>
      <c r="P10" s="182"/>
      <c r="Q10" s="182"/>
      <c r="R10" s="183"/>
      <c r="S10" s="87">
        <f>三菜!F27</f>
        <v>4.63</v>
      </c>
      <c r="T10" s="231"/>
      <c r="U10" s="181" t="str">
        <f>三菜!E36</f>
        <v>蔥(0.5K/把)</v>
      </c>
      <c r="V10" s="182"/>
      <c r="W10" s="182"/>
      <c r="X10" s="183"/>
      <c r="Y10" s="87">
        <f>三菜!F36</f>
        <v>3.25</v>
      </c>
      <c r="Z10" s="231"/>
      <c r="AA10" s="181" t="str">
        <f>三菜!E45</f>
        <v>洋蔥</v>
      </c>
      <c r="AB10" s="182"/>
      <c r="AC10" s="182"/>
      <c r="AD10" s="183"/>
      <c r="AE10" s="104">
        <f>三菜!F45</f>
        <v>6.49</v>
      </c>
      <c r="AF10" s="84"/>
    </row>
    <row r="11" spans="1:32" ht="22.2" x14ac:dyDescent="0.3">
      <c r="A11" s="226"/>
      <c r="B11" s="231"/>
      <c r="C11" s="179" t="str">
        <f>三菜!E10</f>
        <v>紅蘿蔔(庫存)</v>
      </c>
      <c r="D11" s="180"/>
      <c r="E11" s="180"/>
      <c r="F11" s="180"/>
      <c r="G11" s="87">
        <f>三菜!F10</f>
        <v>6.49</v>
      </c>
      <c r="H11" s="231"/>
      <c r="I11" s="181" t="str">
        <f>三菜!E19</f>
        <v>蔥(0.5K/把)</v>
      </c>
      <c r="J11" s="182"/>
      <c r="K11" s="182"/>
      <c r="L11" s="183"/>
      <c r="M11" s="87">
        <f>三菜!F19</f>
        <v>3.25</v>
      </c>
      <c r="N11" s="231"/>
      <c r="O11" s="181" t="str">
        <f>三菜!E28</f>
        <v>韭菜</v>
      </c>
      <c r="P11" s="182"/>
      <c r="Q11" s="182"/>
      <c r="R11" s="183"/>
      <c r="S11" s="87">
        <f>三菜!F28</f>
        <v>7.41</v>
      </c>
      <c r="T11" s="231"/>
      <c r="U11" s="181" t="str">
        <f>三菜!E37</f>
        <v>九層塔</v>
      </c>
      <c r="V11" s="182"/>
      <c r="W11" s="182"/>
      <c r="X11" s="183"/>
      <c r="Y11" s="87">
        <f>三菜!F37</f>
        <v>1.3</v>
      </c>
      <c r="Z11" s="231"/>
      <c r="AA11" s="181" t="str">
        <f>三菜!E46</f>
        <v>紅蘿蔔</v>
      </c>
      <c r="AB11" s="182"/>
      <c r="AC11" s="182"/>
      <c r="AD11" s="183"/>
      <c r="AE11" s="104">
        <f>三菜!F46</f>
        <v>6.49</v>
      </c>
      <c r="AF11" s="84"/>
    </row>
    <row r="12" spans="1:32" ht="22.2" x14ac:dyDescent="0.3">
      <c r="A12" s="226"/>
      <c r="B12" s="231"/>
      <c r="C12" s="179" t="str">
        <f>三菜!E11</f>
        <v>蔥(0.5K/把)</v>
      </c>
      <c r="D12" s="180"/>
      <c r="E12" s="180"/>
      <c r="F12" s="180"/>
      <c r="G12" s="87">
        <f>三菜!F11</f>
        <v>3.25</v>
      </c>
      <c r="H12" s="231"/>
      <c r="I12" s="181">
        <f>三菜!E20</f>
        <v>0</v>
      </c>
      <c r="J12" s="182"/>
      <c r="K12" s="182"/>
      <c r="L12" s="183"/>
      <c r="M12" s="87">
        <f>三菜!F20</f>
        <v>0</v>
      </c>
      <c r="N12" s="231"/>
      <c r="O12" s="181" t="str">
        <f>三菜!E29</f>
        <v>紅蔥頭(整顆)</v>
      </c>
      <c r="P12" s="182"/>
      <c r="Q12" s="182"/>
      <c r="R12" s="183"/>
      <c r="S12" s="87">
        <f>三菜!F29</f>
        <v>1.85</v>
      </c>
      <c r="T12" s="231"/>
      <c r="U12" s="181">
        <f>三菜!E38</f>
        <v>0</v>
      </c>
      <c r="V12" s="182"/>
      <c r="W12" s="182"/>
      <c r="X12" s="183"/>
      <c r="Y12" s="87">
        <f>三菜!F38</f>
        <v>0</v>
      </c>
      <c r="Z12" s="231"/>
      <c r="AA12" s="181" t="str">
        <f>三菜!E47</f>
        <v>蔥(0.5K/把)</v>
      </c>
      <c r="AB12" s="182"/>
      <c r="AC12" s="182"/>
      <c r="AD12" s="183"/>
      <c r="AE12" s="104">
        <f>三菜!F47</f>
        <v>3.25</v>
      </c>
      <c r="AF12" s="84"/>
    </row>
    <row r="13" spans="1:32" ht="22.2" x14ac:dyDescent="0.3">
      <c r="A13" s="226"/>
      <c r="B13" s="232"/>
      <c r="C13" s="179">
        <f>三菜!E12</f>
        <v>0</v>
      </c>
      <c r="D13" s="180"/>
      <c r="E13" s="180"/>
      <c r="F13" s="180"/>
      <c r="G13" s="87">
        <f>三菜!F12</f>
        <v>0</v>
      </c>
      <c r="H13" s="232"/>
      <c r="I13" s="181">
        <f>三菜!E21</f>
        <v>0</v>
      </c>
      <c r="J13" s="182"/>
      <c r="K13" s="182"/>
      <c r="L13" s="183"/>
      <c r="M13" s="87">
        <f>三菜!F21</f>
        <v>0</v>
      </c>
      <c r="N13" s="232"/>
      <c r="O13" s="181" t="e">
        <f>IF(三菜!E30="","",(LEFT(三菜!E30,FIND(" ",三菜!E30))))</f>
        <v>#VALUE!</v>
      </c>
      <c r="P13" s="182"/>
      <c r="Q13" s="182"/>
      <c r="R13" s="183"/>
      <c r="S13" s="87">
        <f>三菜!F30</f>
        <v>1.85</v>
      </c>
      <c r="T13" s="232"/>
      <c r="U13" s="181">
        <f>三菜!E39</f>
        <v>0</v>
      </c>
      <c r="V13" s="182"/>
      <c r="W13" s="182"/>
      <c r="X13" s="183"/>
      <c r="Y13" s="87">
        <f>三菜!F39</f>
        <v>0</v>
      </c>
      <c r="Z13" s="232"/>
      <c r="AA13" s="181">
        <f>三菜!E48</f>
        <v>0</v>
      </c>
      <c r="AB13" s="182"/>
      <c r="AC13" s="182"/>
      <c r="AD13" s="183"/>
      <c r="AE13" s="104">
        <f>三菜!F48</f>
        <v>0</v>
      </c>
      <c r="AF13" s="84"/>
    </row>
    <row r="14" spans="1:32" ht="21" customHeight="1" x14ac:dyDescent="0.3">
      <c r="A14" s="229" t="s">
        <v>22</v>
      </c>
      <c r="B14" s="230" t="str">
        <f>三菜!I4</f>
        <v>蒸蛋</v>
      </c>
      <c r="C14" s="179" t="str">
        <f>三菜!I5</f>
        <v>蛋</v>
      </c>
      <c r="D14" s="180"/>
      <c r="E14" s="180"/>
      <c r="F14" s="180"/>
      <c r="G14" s="87">
        <f>三菜!J5</f>
        <v>51.95</v>
      </c>
      <c r="H14" s="230" t="str">
        <f>三菜!I13</f>
        <v>小瓜炒玉米</v>
      </c>
      <c r="I14" s="181" t="str">
        <f>三菜!I14</f>
        <v>小黃瓜</v>
      </c>
      <c r="J14" s="182"/>
      <c r="K14" s="182"/>
      <c r="L14" s="183"/>
      <c r="M14" s="87">
        <f>三菜!J14</f>
        <v>45.46</v>
      </c>
      <c r="N14" s="230" t="str">
        <f>三菜!I22</f>
        <v>炸雞腿</v>
      </c>
      <c r="O14" s="181" t="str">
        <f>三菜!I23</f>
        <v>雞腿(6)(CAS)</v>
      </c>
      <c r="P14" s="182"/>
      <c r="Q14" s="182"/>
      <c r="R14" s="183"/>
      <c r="S14" s="87">
        <f>三菜!J23</f>
        <v>100</v>
      </c>
      <c r="T14" s="230" t="str">
        <f>三菜!I31</f>
        <v>菜頭煨肉片</v>
      </c>
      <c r="U14" s="181" t="str">
        <f>三菜!I32</f>
        <v>菜頭</v>
      </c>
      <c r="V14" s="182"/>
      <c r="W14" s="182"/>
      <c r="X14" s="183"/>
      <c r="Y14" s="87">
        <f>三菜!J32</f>
        <v>58.44</v>
      </c>
      <c r="Z14" s="230" t="str">
        <f>三菜!I40</f>
        <v>時蔬拌豆包</v>
      </c>
      <c r="AA14" s="181" t="str">
        <f>三菜!I41</f>
        <v>黃豆芽</v>
      </c>
      <c r="AB14" s="182"/>
      <c r="AC14" s="182"/>
      <c r="AD14" s="183"/>
      <c r="AE14" s="104">
        <f>三菜!J41</f>
        <v>25.97</v>
      </c>
      <c r="AF14" s="84"/>
    </row>
    <row r="15" spans="1:32" ht="22.2" x14ac:dyDescent="0.3">
      <c r="A15" s="226"/>
      <c r="B15" s="231"/>
      <c r="C15" s="179" t="str">
        <f>三菜!I6</f>
        <v>濕香菇(QR)</v>
      </c>
      <c r="D15" s="180"/>
      <c r="E15" s="180"/>
      <c r="F15" s="180"/>
      <c r="G15" s="87">
        <f>三菜!J6</f>
        <v>6.49</v>
      </c>
      <c r="H15" s="231"/>
      <c r="I15" s="181" t="str">
        <f>三菜!I15</f>
        <v>玉米粒(QR-K)</v>
      </c>
      <c r="J15" s="182"/>
      <c r="K15" s="182"/>
      <c r="L15" s="183"/>
      <c r="M15" s="87">
        <f>三菜!J15</f>
        <v>32.47</v>
      </c>
      <c r="N15" s="231"/>
      <c r="O15" s="181" t="str">
        <f>三菜!I24</f>
        <v>雞腿(6)(CAS)備品</v>
      </c>
      <c r="P15" s="182"/>
      <c r="Q15" s="182"/>
      <c r="R15" s="183"/>
      <c r="S15" s="87">
        <f>三菜!J24</f>
        <v>9.26</v>
      </c>
      <c r="T15" s="231"/>
      <c r="U15" s="181" t="str">
        <f>三菜!I33</f>
        <v>溫體肉片(小)忠華</v>
      </c>
      <c r="V15" s="182"/>
      <c r="W15" s="182"/>
      <c r="X15" s="183"/>
      <c r="Y15" s="87">
        <f>三菜!J33</f>
        <v>12.99</v>
      </c>
      <c r="Z15" s="231"/>
      <c r="AA15" s="181" t="str">
        <f>三菜!I42</f>
        <v>非基改濕豆包切絲(Ｋ)榮洲</v>
      </c>
      <c r="AB15" s="182"/>
      <c r="AC15" s="182"/>
      <c r="AD15" s="183"/>
      <c r="AE15" s="104">
        <f>三菜!J42</f>
        <v>19.48</v>
      </c>
      <c r="AF15" s="84"/>
    </row>
    <row r="16" spans="1:32" ht="22.2" x14ac:dyDescent="0.3">
      <c r="A16" s="226"/>
      <c r="B16" s="231"/>
      <c r="C16" s="179" t="str">
        <f>三菜!I7</f>
        <v>紅蘿蔔(庫存)</v>
      </c>
      <c r="D16" s="180"/>
      <c r="E16" s="180"/>
      <c r="F16" s="180"/>
      <c r="G16" s="87">
        <f>三菜!J7</f>
        <v>6.49</v>
      </c>
      <c r="H16" s="231"/>
      <c r="I16" s="181" t="str">
        <f>三菜!I16</f>
        <v>溫體絞肉(忠華)</v>
      </c>
      <c r="J16" s="182"/>
      <c r="K16" s="182"/>
      <c r="L16" s="183"/>
      <c r="M16" s="87">
        <f>三菜!J16</f>
        <v>5.2</v>
      </c>
      <c r="N16" s="231"/>
      <c r="O16" s="181" t="str">
        <f>三菜!I25</f>
        <v>蕃薯粉(Ｋ)</v>
      </c>
      <c r="P16" s="182"/>
      <c r="Q16" s="182"/>
      <c r="R16" s="183"/>
      <c r="S16" s="87">
        <f>三菜!J25</f>
        <v>12.96</v>
      </c>
      <c r="T16" s="231"/>
      <c r="U16" s="181" t="str">
        <f>三菜!I34</f>
        <v>紅蘿蔔</v>
      </c>
      <c r="V16" s="182"/>
      <c r="W16" s="182"/>
      <c r="X16" s="183"/>
      <c r="Y16" s="87">
        <f>三菜!J34</f>
        <v>7.79</v>
      </c>
      <c r="Z16" s="231"/>
      <c r="AA16" s="181" t="str">
        <f>三菜!I43</f>
        <v>海帶絲</v>
      </c>
      <c r="AB16" s="182"/>
      <c r="AC16" s="182"/>
      <c r="AD16" s="183"/>
      <c r="AE16" s="104">
        <f>三菜!J43</f>
        <v>12.99</v>
      </c>
      <c r="AF16" s="84"/>
    </row>
    <row r="17" spans="1:32" ht="22.2" x14ac:dyDescent="0.3">
      <c r="A17" s="226"/>
      <c r="B17" s="231"/>
      <c r="C17" s="179" t="str">
        <f>三菜!I8</f>
        <v>金針菇(QR)</v>
      </c>
      <c r="D17" s="180"/>
      <c r="E17" s="180"/>
      <c r="F17" s="180"/>
      <c r="G17" s="87">
        <f>三菜!J8</f>
        <v>6.49</v>
      </c>
      <c r="H17" s="231"/>
      <c r="I17" s="181" t="str">
        <f>三菜!I17</f>
        <v>紅蘿蔔</v>
      </c>
      <c r="J17" s="182"/>
      <c r="K17" s="182"/>
      <c r="L17" s="183"/>
      <c r="M17" s="87">
        <f>三菜!J17</f>
        <v>5.2</v>
      </c>
      <c r="N17" s="231"/>
      <c r="O17" s="181">
        <f>三菜!I26</f>
        <v>0</v>
      </c>
      <c r="P17" s="182"/>
      <c r="Q17" s="182"/>
      <c r="R17" s="183"/>
      <c r="S17" s="87">
        <f>三菜!J26</f>
        <v>0</v>
      </c>
      <c r="T17" s="231"/>
      <c r="U17" s="181">
        <f>三菜!I35</f>
        <v>0</v>
      </c>
      <c r="V17" s="182"/>
      <c r="W17" s="182"/>
      <c r="X17" s="183"/>
      <c r="Y17" s="87">
        <f>三菜!J35</f>
        <v>0</v>
      </c>
      <c r="Z17" s="231"/>
      <c r="AA17" s="181" t="str">
        <f>三菜!I44</f>
        <v>紅蘿蔔</v>
      </c>
      <c r="AB17" s="182"/>
      <c r="AC17" s="182"/>
      <c r="AD17" s="183"/>
      <c r="AE17" s="104">
        <f>三菜!J44</f>
        <v>6.49</v>
      </c>
      <c r="AF17" s="88"/>
    </row>
    <row r="18" spans="1:32" ht="22.2" x14ac:dyDescent="0.3">
      <c r="A18" s="226"/>
      <c r="B18" s="231"/>
      <c r="C18" s="179">
        <f>三菜!I9</f>
        <v>0</v>
      </c>
      <c r="D18" s="180"/>
      <c r="E18" s="180"/>
      <c r="F18" s="180"/>
      <c r="G18" s="87">
        <f>三菜!J9</f>
        <v>0</v>
      </c>
      <c r="H18" s="231"/>
      <c r="I18" s="181">
        <f>三菜!I18</f>
        <v>0</v>
      </c>
      <c r="J18" s="182"/>
      <c r="K18" s="182"/>
      <c r="L18" s="183"/>
      <c r="M18" s="87">
        <f>三菜!J18</f>
        <v>0</v>
      </c>
      <c r="N18" s="231"/>
      <c r="O18" s="181">
        <f>三菜!I27</f>
        <v>0</v>
      </c>
      <c r="P18" s="182"/>
      <c r="Q18" s="182"/>
      <c r="R18" s="183"/>
      <c r="S18" s="87">
        <f>三菜!J27</f>
        <v>0</v>
      </c>
      <c r="T18" s="231"/>
      <c r="U18" s="181">
        <f>三菜!I36</f>
        <v>0</v>
      </c>
      <c r="V18" s="182"/>
      <c r="W18" s="182"/>
      <c r="X18" s="183"/>
      <c r="Y18" s="87">
        <f>三菜!J36</f>
        <v>0</v>
      </c>
      <c r="Z18" s="231"/>
      <c r="AA18" s="181" t="str">
        <f>三菜!I45</f>
        <v>芹菜</v>
      </c>
      <c r="AB18" s="182"/>
      <c r="AC18" s="182"/>
      <c r="AD18" s="183"/>
      <c r="AE18" s="104">
        <f>三菜!J45</f>
        <v>6.49</v>
      </c>
      <c r="AF18" s="88"/>
    </row>
    <row r="19" spans="1:32" ht="22.2" x14ac:dyDescent="0.3">
      <c r="A19" s="226"/>
      <c r="B19" s="231"/>
      <c r="C19" s="179">
        <f>三菜!I10</f>
        <v>0</v>
      </c>
      <c r="D19" s="180"/>
      <c r="E19" s="180"/>
      <c r="F19" s="180"/>
      <c r="G19" s="87">
        <f>三菜!J10</f>
        <v>0</v>
      </c>
      <c r="H19" s="231"/>
      <c r="I19" s="181">
        <f>三菜!I19</f>
        <v>0</v>
      </c>
      <c r="J19" s="182"/>
      <c r="K19" s="182"/>
      <c r="L19" s="183"/>
      <c r="M19" s="87">
        <f>三菜!J19</f>
        <v>0</v>
      </c>
      <c r="N19" s="231"/>
      <c r="O19" s="181">
        <f>三菜!I28</f>
        <v>0</v>
      </c>
      <c r="P19" s="182"/>
      <c r="Q19" s="182"/>
      <c r="R19" s="183"/>
      <c r="S19" s="87">
        <f>三菜!J28</f>
        <v>0</v>
      </c>
      <c r="T19" s="231"/>
      <c r="U19" s="181">
        <f>三菜!I37</f>
        <v>0</v>
      </c>
      <c r="V19" s="182"/>
      <c r="W19" s="182"/>
      <c r="X19" s="183"/>
      <c r="Y19" s="87">
        <f>三菜!J37</f>
        <v>0</v>
      </c>
      <c r="Z19" s="231"/>
      <c r="AA19" s="181">
        <f>三菜!I46</f>
        <v>0</v>
      </c>
      <c r="AB19" s="182"/>
      <c r="AC19" s="182"/>
      <c r="AD19" s="183"/>
      <c r="AE19" s="104">
        <f>三菜!J46</f>
        <v>0</v>
      </c>
      <c r="AF19" s="88"/>
    </row>
    <row r="20" spans="1:32" ht="22.2" x14ac:dyDescent="0.3">
      <c r="A20" s="226"/>
      <c r="B20" s="231"/>
      <c r="C20" s="179">
        <f>三菜!I11</f>
        <v>0</v>
      </c>
      <c r="D20" s="180"/>
      <c r="E20" s="180"/>
      <c r="F20" s="180"/>
      <c r="G20" s="87">
        <f>三菜!J11</f>
        <v>0</v>
      </c>
      <c r="H20" s="231"/>
      <c r="I20" s="181" t="str">
        <f>三菜!I20</f>
        <v>6/11雞腿(6)(CAS)-先送</v>
      </c>
      <c r="J20" s="182"/>
      <c r="K20" s="182"/>
      <c r="L20" s="183"/>
      <c r="M20" s="87">
        <f>三菜!J20</f>
        <v>100</v>
      </c>
      <c r="N20" s="231"/>
      <c r="O20" s="181">
        <f>三菜!I29</f>
        <v>0</v>
      </c>
      <c r="P20" s="182"/>
      <c r="Q20" s="182"/>
      <c r="R20" s="183"/>
      <c r="S20" s="87">
        <f>三菜!J29</f>
        <v>0</v>
      </c>
      <c r="T20" s="231"/>
      <c r="U20" s="181">
        <f>三菜!I38</f>
        <v>0</v>
      </c>
      <c r="V20" s="182"/>
      <c r="W20" s="182"/>
      <c r="X20" s="183"/>
      <c r="Y20" s="87">
        <f>三菜!J38</f>
        <v>0</v>
      </c>
      <c r="Z20" s="231"/>
      <c r="AA20" s="181">
        <f>三菜!I47</f>
        <v>0</v>
      </c>
      <c r="AB20" s="182"/>
      <c r="AC20" s="182"/>
      <c r="AD20" s="183"/>
      <c r="AE20" s="104">
        <f>三菜!J47</f>
        <v>0</v>
      </c>
      <c r="AF20" s="88"/>
    </row>
    <row r="21" spans="1:32" ht="22.2" x14ac:dyDescent="0.3">
      <c r="A21" s="226"/>
      <c r="B21" s="232"/>
      <c r="C21" s="179">
        <f>三菜!I12</f>
        <v>0</v>
      </c>
      <c r="D21" s="180"/>
      <c r="E21" s="180"/>
      <c r="F21" s="180"/>
      <c r="G21" s="87">
        <f>三菜!J12</f>
        <v>0</v>
      </c>
      <c r="H21" s="232"/>
      <c r="I21" s="181" t="str">
        <f>三菜!I21</f>
        <v>6/11雞腿(6)(CAS)備品-先送</v>
      </c>
      <c r="J21" s="182"/>
      <c r="K21" s="182"/>
      <c r="L21" s="183"/>
      <c r="M21" s="87">
        <f>三菜!J21</f>
        <v>12.96</v>
      </c>
      <c r="N21" s="232"/>
      <c r="O21" s="181">
        <f>三菜!I30</f>
        <v>0</v>
      </c>
      <c r="P21" s="182"/>
      <c r="Q21" s="182"/>
      <c r="R21" s="183"/>
      <c r="S21" s="87">
        <f>三菜!J30</f>
        <v>0</v>
      </c>
      <c r="T21" s="232"/>
      <c r="U21" s="181">
        <f>三菜!I39</f>
        <v>0</v>
      </c>
      <c r="V21" s="182"/>
      <c r="W21" s="182"/>
      <c r="X21" s="183"/>
      <c r="Y21" s="87">
        <f>三菜!J39</f>
        <v>0</v>
      </c>
      <c r="Z21" s="232"/>
      <c r="AA21" s="181">
        <f>三菜!I48</f>
        <v>0</v>
      </c>
      <c r="AB21" s="182"/>
      <c r="AC21" s="182"/>
      <c r="AD21" s="183"/>
      <c r="AE21" s="104">
        <f>三菜!J48</f>
        <v>0</v>
      </c>
      <c r="AF21" s="88"/>
    </row>
    <row r="22" spans="1:32" ht="22.2" x14ac:dyDescent="0.3">
      <c r="A22" s="229" t="s">
        <v>23</v>
      </c>
      <c r="B22" s="230" t="str">
        <f>三菜!M4</f>
        <v>炒履歷油菜</v>
      </c>
      <c r="C22" s="181" t="str">
        <f>三菜!M5</f>
        <v>履歷油菜</v>
      </c>
      <c r="D22" s="182"/>
      <c r="E22" s="182"/>
      <c r="F22" s="183"/>
      <c r="G22" s="87">
        <f>三菜!N5</f>
        <v>71.430000000000007</v>
      </c>
      <c r="H22" s="230" t="str">
        <f>三菜!M13</f>
        <v>炒履歷萵苣</v>
      </c>
      <c r="I22" s="181" t="str">
        <f>三菜!M14</f>
        <v>履歷大陸妹(葉萵苣)</v>
      </c>
      <c r="J22" s="182"/>
      <c r="K22" s="182"/>
      <c r="L22" s="183"/>
      <c r="M22" s="87">
        <f>三菜!N14</f>
        <v>71.430000000000007</v>
      </c>
      <c r="N22" s="230" t="str">
        <f>三菜!M22</f>
        <v>炒履歷青江菜</v>
      </c>
      <c r="O22" s="181" t="str">
        <f>三菜!M23</f>
        <v>履歷青江菜</v>
      </c>
      <c r="P22" s="182"/>
      <c r="Q22" s="182"/>
      <c r="R22" s="183"/>
      <c r="S22" s="87">
        <f>三菜!N23</f>
        <v>83.33</v>
      </c>
      <c r="T22" s="230" t="str">
        <f>三菜!M31</f>
        <v>炒履歷蚵白菜</v>
      </c>
      <c r="U22" s="181" t="str">
        <f>三菜!M32</f>
        <v>履歷蚵白菜</v>
      </c>
      <c r="V22" s="182"/>
      <c r="W22" s="182"/>
      <c r="X22" s="183"/>
      <c r="Y22" s="87">
        <f>三菜!N32</f>
        <v>71.430000000000007</v>
      </c>
      <c r="Z22" s="230" t="str">
        <f>三菜!M40</f>
        <v>炒有機空心菜</v>
      </c>
      <c r="AA22" s="181" t="str">
        <f>三菜!M41</f>
        <v>有機空心菜(雲)</v>
      </c>
      <c r="AB22" s="182"/>
      <c r="AC22" s="182"/>
      <c r="AD22" s="183"/>
      <c r="AE22" s="104">
        <f>三菜!N41</f>
        <v>71.430000000000007</v>
      </c>
      <c r="AF22" s="88"/>
    </row>
    <row r="23" spans="1:32" ht="22.2" x14ac:dyDescent="0.3">
      <c r="A23" s="226"/>
      <c r="B23" s="231"/>
      <c r="C23" s="181">
        <f>三菜!M6</f>
        <v>0</v>
      </c>
      <c r="D23" s="182"/>
      <c r="E23" s="182"/>
      <c r="F23" s="183"/>
      <c r="G23" s="87">
        <f>三菜!N6</f>
        <v>0</v>
      </c>
      <c r="H23" s="231"/>
      <c r="I23" s="181">
        <f>三菜!M15</f>
        <v>0</v>
      </c>
      <c r="J23" s="182"/>
      <c r="K23" s="182"/>
      <c r="L23" s="183"/>
      <c r="M23" s="87">
        <f>三菜!N15</f>
        <v>0</v>
      </c>
      <c r="N23" s="231"/>
      <c r="O23" s="181">
        <f>三菜!M24</f>
        <v>0</v>
      </c>
      <c r="P23" s="182"/>
      <c r="Q23" s="182"/>
      <c r="R23" s="183"/>
      <c r="S23" s="87">
        <f>三菜!N24</f>
        <v>0</v>
      </c>
      <c r="T23" s="231"/>
      <c r="U23" s="181" t="str">
        <f>三菜!M33</f>
        <v>薑絲(0.6K/包)</v>
      </c>
      <c r="V23" s="182"/>
      <c r="W23" s="182"/>
      <c r="X23" s="183"/>
      <c r="Y23" s="87">
        <f>三菜!N33</f>
        <v>3.9</v>
      </c>
      <c r="Z23" s="231"/>
      <c r="AA23" s="181">
        <f>三菜!M42</f>
        <v>0</v>
      </c>
      <c r="AB23" s="182"/>
      <c r="AC23" s="182"/>
      <c r="AD23" s="183"/>
      <c r="AE23" s="104">
        <f>三菜!N42</f>
        <v>0</v>
      </c>
      <c r="AF23" s="88"/>
    </row>
    <row r="24" spans="1:32" ht="22.2" x14ac:dyDescent="0.3">
      <c r="A24" s="226"/>
      <c r="B24" s="231"/>
      <c r="C24" s="181">
        <f>三菜!M7</f>
        <v>0</v>
      </c>
      <c r="D24" s="182"/>
      <c r="E24" s="182"/>
      <c r="F24" s="183"/>
      <c r="G24" s="87">
        <f>三菜!N7</f>
        <v>0</v>
      </c>
      <c r="H24" s="231"/>
      <c r="I24" s="181">
        <f>三菜!M16</f>
        <v>0</v>
      </c>
      <c r="J24" s="182"/>
      <c r="K24" s="182"/>
      <c r="L24" s="183"/>
      <c r="M24" s="87">
        <f>三菜!N16</f>
        <v>0</v>
      </c>
      <c r="N24" s="231"/>
      <c r="O24" s="181">
        <f>三菜!M25</f>
        <v>0</v>
      </c>
      <c r="P24" s="182"/>
      <c r="Q24" s="182"/>
      <c r="R24" s="183"/>
      <c r="S24" s="87">
        <f>三菜!N25</f>
        <v>0</v>
      </c>
      <c r="T24" s="231"/>
      <c r="U24" s="181">
        <f>三菜!M34</f>
        <v>0</v>
      </c>
      <c r="V24" s="182"/>
      <c r="W24" s="182"/>
      <c r="X24" s="183"/>
      <c r="Y24" s="87">
        <f>三菜!N34</f>
        <v>0</v>
      </c>
      <c r="Z24" s="231"/>
      <c r="AA24" s="181">
        <f>三菜!M43</f>
        <v>0</v>
      </c>
      <c r="AB24" s="182"/>
      <c r="AC24" s="182"/>
      <c r="AD24" s="183"/>
      <c r="AE24" s="104">
        <f>三菜!N43</f>
        <v>0</v>
      </c>
      <c r="AF24" s="88"/>
    </row>
    <row r="25" spans="1:32" ht="22.2" x14ac:dyDescent="0.3">
      <c r="A25" s="226"/>
      <c r="B25" s="231"/>
      <c r="C25" s="181">
        <f>三菜!M8</f>
        <v>0</v>
      </c>
      <c r="D25" s="182"/>
      <c r="E25" s="182"/>
      <c r="F25" s="183"/>
      <c r="G25" s="87">
        <f>三菜!N8</f>
        <v>0</v>
      </c>
      <c r="H25" s="231"/>
      <c r="I25" s="181">
        <f>三菜!M17</f>
        <v>0</v>
      </c>
      <c r="J25" s="182"/>
      <c r="K25" s="182"/>
      <c r="L25" s="183"/>
      <c r="M25" s="87">
        <f>三菜!N17</f>
        <v>0</v>
      </c>
      <c r="N25" s="231"/>
      <c r="O25" s="181">
        <f>三菜!M26</f>
        <v>0</v>
      </c>
      <c r="P25" s="182"/>
      <c r="Q25" s="182"/>
      <c r="R25" s="183"/>
      <c r="S25" s="87">
        <f>三菜!N26</f>
        <v>0</v>
      </c>
      <c r="T25" s="231"/>
      <c r="U25" s="181">
        <f>三菜!M35</f>
        <v>0</v>
      </c>
      <c r="V25" s="182"/>
      <c r="W25" s="182"/>
      <c r="X25" s="183"/>
      <c r="Y25" s="87">
        <f>三菜!N35</f>
        <v>0</v>
      </c>
      <c r="Z25" s="231"/>
      <c r="AA25" s="181">
        <f>三菜!M44</f>
        <v>0</v>
      </c>
      <c r="AB25" s="182"/>
      <c r="AC25" s="182"/>
      <c r="AD25" s="183"/>
      <c r="AE25" s="104">
        <f>三菜!N44</f>
        <v>0</v>
      </c>
      <c r="AF25" s="88"/>
    </row>
    <row r="26" spans="1:32" ht="22.2" x14ac:dyDescent="0.3">
      <c r="A26" s="226"/>
      <c r="B26" s="231"/>
      <c r="C26" s="181">
        <f>三菜!M9</f>
        <v>0</v>
      </c>
      <c r="D26" s="182"/>
      <c r="E26" s="182"/>
      <c r="F26" s="183"/>
      <c r="G26" s="87">
        <f>三菜!N9</f>
        <v>0</v>
      </c>
      <c r="H26" s="231"/>
      <c r="I26" s="181">
        <f>三菜!M18</f>
        <v>0</v>
      </c>
      <c r="J26" s="182"/>
      <c r="K26" s="182"/>
      <c r="L26" s="183"/>
      <c r="M26" s="87">
        <f>三菜!N18</f>
        <v>0</v>
      </c>
      <c r="N26" s="231"/>
      <c r="O26" s="181">
        <f>三菜!M27</f>
        <v>0</v>
      </c>
      <c r="P26" s="182"/>
      <c r="Q26" s="182"/>
      <c r="R26" s="183"/>
      <c r="S26" s="87">
        <f>三菜!N27</f>
        <v>0</v>
      </c>
      <c r="T26" s="231"/>
      <c r="U26" s="181">
        <f>三菜!M36</f>
        <v>0</v>
      </c>
      <c r="V26" s="182"/>
      <c r="W26" s="182"/>
      <c r="X26" s="183"/>
      <c r="Y26" s="87">
        <f>三菜!N36</f>
        <v>0</v>
      </c>
      <c r="Z26" s="231"/>
      <c r="AA26" s="181">
        <f>三菜!M45</f>
        <v>0</v>
      </c>
      <c r="AB26" s="182"/>
      <c r="AC26" s="182"/>
      <c r="AD26" s="183"/>
      <c r="AE26" s="104">
        <f>三菜!N45</f>
        <v>0</v>
      </c>
      <c r="AF26" s="88"/>
    </row>
    <row r="27" spans="1:32" ht="22.2" x14ac:dyDescent="0.3">
      <c r="A27" s="226"/>
      <c r="B27" s="231"/>
      <c r="C27" s="181">
        <f>三菜!M10</f>
        <v>0</v>
      </c>
      <c r="D27" s="182"/>
      <c r="E27" s="182"/>
      <c r="F27" s="183"/>
      <c r="G27" s="87">
        <f>三菜!N10</f>
        <v>0</v>
      </c>
      <c r="H27" s="231"/>
      <c r="I27" s="181">
        <f>三菜!M19</f>
        <v>0</v>
      </c>
      <c r="J27" s="182"/>
      <c r="K27" s="182"/>
      <c r="L27" s="183"/>
      <c r="M27" s="87">
        <f>三菜!N19</f>
        <v>0</v>
      </c>
      <c r="N27" s="231"/>
      <c r="O27" s="181">
        <f>三菜!M28</f>
        <v>0</v>
      </c>
      <c r="P27" s="182"/>
      <c r="Q27" s="182"/>
      <c r="R27" s="183"/>
      <c r="S27" s="87">
        <f>三菜!N28</f>
        <v>0</v>
      </c>
      <c r="T27" s="231"/>
      <c r="U27" s="181">
        <f>三菜!M37</f>
        <v>0</v>
      </c>
      <c r="V27" s="182"/>
      <c r="W27" s="182"/>
      <c r="X27" s="183"/>
      <c r="Y27" s="87">
        <f>三菜!N37</f>
        <v>0</v>
      </c>
      <c r="Z27" s="231"/>
      <c r="AA27" s="181">
        <f>三菜!M46</f>
        <v>0</v>
      </c>
      <c r="AB27" s="182"/>
      <c r="AC27" s="182"/>
      <c r="AD27" s="183"/>
      <c r="AE27" s="104">
        <f>三菜!N46</f>
        <v>0</v>
      </c>
      <c r="AF27" s="88"/>
    </row>
    <row r="28" spans="1:32" ht="22.2" x14ac:dyDescent="0.3">
      <c r="A28" s="226"/>
      <c r="B28" s="231"/>
      <c r="C28" s="181">
        <f>三菜!M11</f>
        <v>0</v>
      </c>
      <c r="D28" s="182"/>
      <c r="E28" s="182"/>
      <c r="F28" s="183"/>
      <c r="G28" s="87">
        <f>三菜!N11</f>
        <v>0</v>
      </c>
      <c r="H28" s="231"/>
      <c r="I28" s="181">
        <f>三菜!M20</f>
        <v>0</v>
      </c>
      <c r="J28" s="182"/>
      <c r="K28" s="182"/>
      <c r="L28" s="183"/>
      <c r="M28" s="87">
        <f>三菜!N20</f>
        <v>0</v>
      </c>
      <c r="N28" s="231"/>
      <c r="O28" s="181">
        <f>三菜!M29</f>
        <v>0</v>
      </c>
      <c r="P28" s="182"/>
      <c r="Q28" s="182"/>
      <c r="R28" s="183"/>
      <c r="S28" s="87">
        <f>三菜!N29</f>
        <v>0</v>
      </c>
      <c r="T28" s="231"/>
      <c r="U28" s="181">
        <f>三菜!M38</f>
        <v>0</v>
      </c>
      <c r="V28" s="182"/>
      <c r="W28" s="182"/>
      <c r="X28" s="183"/>
      <c r="Y28" s="87">
        <f>三菜!N38</f>
        <v>0</v>
      </c>
      <c r="Z28" s="231"/>
      <c r="AA28" s="181">
        <f>三菜!M47</f>
        <v>0</v>
      </c>
      <c r="AB28" s="182"/>
      <c r="AC28" s="182"/>
      <c r="AD28" s="183"/>
      <c r="AE28" s="104">
        <f>三菜!N47</f>
        <v>0</v>
      </c>
      <c r="AF28" s="88"/>
    </row>
    <row r="29" spans="1:32" ht="22.2" x14ac:dyDescent="0.3">
      <c r="A29" s="226"/>
      <c r="B29" s="232"/>
      <c r="C29" s="181">
        <f>三菜!M12</f>
        <v>0</v>
      </c>
      <c r="D29" s="182"/>
      <c r="E29" s="182"/>
      <c r="F29" s="183"/>
      <c r="G29" s="87">
        <f>三菜!N12</f>
        <v>0</v>
      </c>
      <c r="H29" s="232"/>
      <c r="I29" s="181">
        <f>三菜!M21</f>
        <v>0</v>
      </c>
      <c r="J29" s="182"/>
      <c r="K29" s="182"/>
      <c r="L29" s="183"/>
      <c r="M29" s="87">
        <f>三菜!N21</f>
        <v>0</v>
      </c>
      <c r="N29" s="232"/>
      <c r="O29" s="181">
        <f>三菜!M30</f>
        <v>0</v>
      </c>
      <c r="P29" s="182"/>
      <c r="Q29" s="182"/>
      <c r="R29" s="183"/>
      <c r="S29" s="87">
        <f>三菜!N30</f>
        <v>0</v>
      </c>
      <c r="T29" s="232"/>
      <c r="U29" s="181">
        <f>三菜!M39</f>
        <v>0</v>
      </c>
      <c r="V29" s="182"/>
      <c r="W29" s="182"/>
      <c r="X29" s="183"/>
      <c r="Y29" s="87">
        <f>三菜!N39</f>
        <v>0</v>
      </c>
      <c r="Z29" s="232"/>
      <c r="AA29" s="181">
        <f>三菜!M48</f>
        <v>0</v>
      </c>
      <c r="AB29" s="182"/>
      <c r="AC29" s="182"/>
      <c r="AD29" s="183"/>
      <c r="AE29" s="104">
        <f>三菜!N48</f>
        <v>0</v>
      </c>
      <c r="AF29" s="88"/>
    </row>
    <row r="30" spans="1:32" ht="21" hidden="1" customHeight="1" x14ac:dyDescent="0.3">
      <c r="A30" s="229" t="s">
        <v>23</v>
      </c>
      <c r="B30" s="230">
        <f>三菜!Q4</f>
        <v>0</v>
      </c>
      <c r="C30" s="179">
        <f>三菜!Q5</f>
        <v>0</v>
      </c>
      <c r="D30" s="180"/>
      <c r="E30" s="180"/>
      <c r="F30" s="180"/>
      <c r="G30" s="87">
        <f>三菜!R5</f>
        <v>0</v>
      </c>
      <c r="H30" s="230">
        <f>三菜!Q13</f>
        <v>0</v>
      </c>
      <c r="I30" s="179">
        <f>三菜!Q14</f>
        <v>0</v>
      </c>
      <c r="J30" s="180"/>
      <c r="K30" s="180"/>
      <c r="L30" s="180"/>
      <c r="M30" s="87">
        <f>三菜!R14</f>
        <v>0</v>
      </c>
      <c r="N30" s="230">
        <f>三菜!Q22</f>
        <v>0</v>
      </c>
      <c r="O30" s="181">
        <f>三菜!Q23</f>
        <v>0</v>
      </c>
      <c r="P30" s="182"/>
      <c r="Q30" s="182"/>
      <c r="R30" s="183"/>
      <c r="S30" s="87">
        <f>三菜!R23</f>
        <v>0</v>
      </c>
      <c r="T30" s="230">
        <f>三菜!Q31</f>
        <v>0</v>
      </c>
      <c r="U30" s="181">
        <f>三菜!Q32</f>
        <v>0</v>
      </c>
      <c r="V30" s="182"/>
      <c r="W30" s="182"/>
      <c r="X30" s="183"/>
      <c r="Y30" s="87">
        <f>三菜!R32</f>
        <v>0</v>
      </c>
      <c r="Z30" s="230">
        <f>三菜!Q40</f>
        <v>0</v>
      </c>
      <c r="AA30" s="181">
        <f>三菜!Q41</f>
        <v>0</v>
      </c>
      <c r="AB30" s="182"/>
      <c r="AC30" s="182"/>
      <c r="AD30" s="183"/>
      <c r="AE30" s="104">
        <f>三菜!R41</f>
        <v>0</v>
      </c>
      <c r="AF30" s="88"/>
    </row>
    <row r="31" spans="1:32" ht="22.2" hidden="1" x14ac:dyDescent="0.3">
      <c r="A31" s="226"/>
      <c r="B31" s="231"/>
      <c r="C31" s="179">
        <f>三菜!Q6</f>
        <v>0</v>
      </c>
      <c r="D31" s="180"/>
      <c r="E31" s="180"/>
      <c r="F31" s="180"/>
      <c r="G31" s="87">
        <f>三菜!R6</f>
        <v>0</v>
      </c>
      <c r="H31" s="231"/>
      <c r="I31" s="179">
        <f>三菜!Q15</f>
        <v>0</v>
      </c>
      <c r="J31" s="180"/>
      <c r="K31" s="180"/>
      <c r="L31" s="180"/>
      <c r="M31" s="87">
        <f>三菜!R15</f>
        <v>0</v>
      </c>
      <c r="N31" s="231"/>
      <c r="O31" s="181">
        <f>三菜!Q24</f>
        <v>0</v>
      </c>
      <c r="P31" s="182"/>
      <c r="Q31" s="182"/>
      <c r="R31" s="183"/>
      <c r="S31" s="87">
        <f>三菜!R24</f>
        <v>0</v>
      </c>
      <c r="T31" s="231"/>
      <c r="U31" s="181">
        <f>三菜!Q33</f>
        <v>0</v>
      </c>
      <c r="V31" s="182"/>
      <c r="W31" s="182"/>
      <c r="X31" s="183"/>
      <c r="Y31" s="87">
        <f>三菜!R33</f>
        <v>0</v>
      </c>
      <c r="Z31" s="231"/>
      <c r="AA31" s="181">
        <f>三菜!Q42</f>
        <v>0</v>
      </c>
      <c r="AB31" s="182"/>
      <c r="AC31" s="182"/>
      <c r="AD31" s="183"/>
      <c r="AE31" s="104">
        <f>三菜!R42</f>
        <v>0</v>
      </c>
      <c r="AF31" s="88"/>
    </row>
    <row r="32" spans="1:32" ht="22.2" hidden="1" x14ac:dyDescent="0.3">
      <c r="A32" s="226"/>
      <c r="B32" s="231"/>
      <c r="C32" s="179">
        <f>三菜!Q7</f>
        <v>0</v>
      </c>
      <c r="D32" s="180"/>
      <c r="E32" s="180"/>
      <c r="F32" s="180"/>
      <c r="G32" s="87">
        <f>三菜!R7</f>
        <v>0</v>
      </c>
      <c r="H32" s="231"/>
      <c r="I32" s="179">
        <f>三菜!Q16</f>
        <v>0</v>
      </c>
      <c r="J32" s="180"/>
      <c r="K32" s="180"/>
      <c r="L32" s="180"/>
      <c r="M32" s="87">
        <f>三菜!R16</f>
        <v>0</v>
      </c>
      <c r="N32" s="231"/>
      <c r="O32" s="181">
        <f>三菜!Q25</f>
        <v>0</v>
      </c>
      <c r="P32" s="182"/>
      <c r="Q32" s="182"/>
      <c r="R32" s="183"/>
      <c r="S32" s="87">
        <f>三菜!R25</f>
        <v>0</v>
      </c>
      <c r="T32" s="231"/>
      <c r="U32" s="181">
        <f>三菜!Q34</f>
        <v>0</v>
      </c>
      <c r="V32" s="182"/>
      <c r="W32" s="182"/>
      <c r="X32" s="183"/>
      <c r="Y32" s="87">
        <f>三菜!R34</f>
        <v>0</v>
      </c>
      <c r="Z32" s="231"/>
      <c r="AA32" s="181">
        <f>三菜!Q43</f>
        <v>0</v>
      </c>
      <c r="AB32" s="182"/>
      <c r="AC32" s="182"/>
      <c r="AD32" s="183"/>
      <c r="AE32" s="104">
        <f>三菜!R43</f>
        <v>0</v>
      </c>
      <c r="AF32" s="88"/>
    </row>
    <row r="33" spans="1:32" ht="22.2" hidden="1" x14ac:dyDescent="0.3">
      <c r="A33" s="226"/>
      <c r="B33" s="231"/>
      <c r="C33" s="179">
        <f>三菜!Q8</f>
        <v>0</v>
      </c>
      <c r="D33" s="180"/>
      <c r="E33" s="180"/>
      <c r="F33" s="180"/>
      <c r="G33" s="87">
        <f>三菜!R8</f>
        <v>0</v>
      </c>
      <c r="H33" s="231"/>
      <c r="I33" s="179">
        <f>三菜!Q17</f>
        <v>0</v>
      </c>
      <c r="J33" s="180"/>
      <c r="K33" s="180"/>
      <c r="L33" s="180"/>
      <c r="M33" s="87">
        <f>三菜!R17</f>
        <v>0</v>
      </c>
      <c r="N33" s="231"/>
      <c r="O33" s="181">
        <f>三菜!Q26</f>
        <v>0</v>
      </c>
      <c r="P33" s="182"/>
      <c r="Q33" s="182"/>
      <c r="R33" s="183"/>
      <c r="S33" s="87">
        <f>三菜!R26</f>
        <v>0</v>
      </c>
      <c r="T33" s="231"/>
      <c r="U33" s="181">
        <f>三菜!Q35</f>
        <v>0</v>
      </c>
      <c r="V33" s="182"/>
      <c r="W33" s="182"/>
      <c r="X33" s="183"/>
      <c r="Y33" s="87">
        <f>三菜!R35</f>
        <v>0</v>
      </c>
      <c r="Z33" s="231"/>
      <c r="AA33" s="181">
        <f>三菜!Q44</f>
        <v>0</v>
      </c>
      <c r="AB33" s="182"/>
      <c r="AC33" s="182"/>
      <c r="AD33" s="183"/>
      <c r="AE33" s="104">
        <f>三菜!R44</f>
        <v>0</v>
      </c>
      <c r="AF33" s="88"/>
    </row>
    <row r="34" spans="1:32" ht="22.2" hidden="1" x14ac:dyDescent="0.3">
      <c r="A34" s="226"/>
      <c r="B34" s="231"/>
      <c r="C34" s="179">
        <f>三菜!Q9</f>
        <v>0</v>
      </c>
      <c r="D34" s="180"/>
      <c r="E34" s="180"/>
      <c r="F34" s="180"/>
      <c r="G34" s="87">
        <f>三菜!R9</f>
        <v>0</v>
      </c>
      <c r="H34" s="231"/>
      <c r="I34" s="179">
        <f>三菜!Q18</f>
        <v>0</v>
      </c>
      <c r="J34" s="180"/>
      <c r="K34" s="180"/>
      <c r="L34" s="180"/>
      <c r="M34" s="87">
        <f>三菜!R18</f>
        <v>0</v>
      </c>
      <c r="N34" s="232"/>
      <c r="O34" s="181">
        <f>三菜!Q27</f>
        <v>0</v>
      </c>
      <c r="P34" s="182"/>
      <c r="Q34" s="182"/>
      <c r="R34" s="183"/>
      <c r="S34" s="87">
        <f>三菜!R27</f>
        <v>0</v>
      </c>
      <c r="T34" s="231"/>
      <c r="U34" s="181">
        <f>三菜!Q36</f>
        <v>0</v>
      </c>
      <c r="V34" s="182"/>
      <c r="W34" s="182"/>
      <c r="X34" s="183"/>
      <c r="Y34" s="87">
        <f>三菜!R36</f>
        <v>0</v>
      </c>
      <c r="Z34" s="231"/>
      <c r="AA34" s="181">
        <f>三菜!Q45</f>
        <v>0</v>
      </c>
      <c r="AB34" s="182"/>
      <c r="AC34" s="182"/>
      <c r="AD34" s="183"/>
      <c r="AE34" s="104">
        <f>三菜!R45</f>
        <v>0</v>
      </c>
      <c r="AF34" s="88"/>
    </row>
    <row r="35" spans="1:32" ht="21" customHeight="1" x14ac:dyDescent="0.3">
      <c r="A35" s="229" t="s">
        <v>24</v>
      </c>
      <c r="B35" s="230" t="str">
        <f>三菜!U4</f>
        <v>蔬菜豆腐湯</v>
      </c>
      <c r="C35" s="179" t="str">
        <f>三菜!U5</f>
        <v>履歷蚵白菜</v>
      </c>
      <c r="D35" s="180"/>
      <c r="E35" s="180"/>
      <c r="F35" s="180"/>
      <c r="G35" s="87">
        <f>三菜!V5</f>
        <v>32.47</v>
      </c>
      <c r="H35" s="230" t="str">
        <f>三菜!U13</f>
        <v>花生粉圓豆花</v>
      </c>
      <c r="I35" s="179" t="str">
        <f>三菜!U14</f>
        <v>豆花(2K/桶)榮洲</v>
      </c>
      <c r="J35" s="180"/>
      <c r="K35" s="180"/>
      <c r="L35" s="180"/>
      <c r="M35" s="87">
        <f>三菜!V14</f>
        <v>77.92</v>
      </c>
      <c r="N35" s="230" t="str">
        <f>三菜!U22</f>
        <v>味噌蔬菜湯</v>
      </c>
      <c r="O35" s="181" t="str">
        <f>三菜!U23</f>
        <v>大白菜</v>
      </c>
      <c r="P35" s="182"/>
      <c r="Q35" s="182"/>
      <c r="R35" s="183"/>
      <c r="S35" s="87">
        <f>三菜!V23</f>
        <v>46.3</v>
      </c>
      <c r="T35" s="230" t="str">
        <f>三菜!U31</f>
        <v>南瓜排骨湯</v>
      </c>
      <c r="U35" s="181" t="str">
        <f>三菜!U32</f>
        <v>南瓜</v>
      </c>
      <c r="V35" s="182"/>
      <c r="W35" s="182"/>
      <c r="X35" s="183"/>
      <c r="Y35" s="87">
        <f>三菜!V32</f>
        <v>38.96</v>
      </c>
      <c r="Z35" s="230" t="str">
        <f>三菜!U40</f>
        <v>筍片鮮菇湯</v>
      </c>
      <c r="AA35" s="181" t="str">
        <f>三菜!U41</f>
        <v>新鮮竹筍片(嫩)</v>
      </c>
      <c r="AB35" s="182"/>
      <c r="AC35" s="182"/>
      <c r="AD35" s="183"/>
      <c r="AE35" s="104">
        <f>三菜!V41</f>
        <v>38.96</v>
      </c>
      <c r="AF35" s="88"/>
    </row>
    <row r="36" spans="1:32" ht="22.2" x14ac:dyDescent="0.3">
      <c r="A36" s="226"/>
      <c r="B36" s="231"/>
      <c r="C36" s="179" t="str">
        <f>三菜!U6</f>
        <v>封口豆腐(1.2K)非基因榮洲</v>
      </c>
      <c r="D36" s="180"/>
      <c r="E36" s="180"/>
      <c r="F36" s="180"/>
      <c r="G36" s="87">
        <f>三菜!V6</f>
        <v>31.17</v>
      </c>
      <c r="H36" s="231"/>
      <c r="I36" s="179" t="str">
        <f>三菜!U15</f>
        <v>二砂台糖(1K/包)</v>
      </c>
      <c r="J36" s="180"/>
      <c r="K36" s="180"/>
      <c r="L36" s="180"/>
      <c r="M36" s="87">
        <f>三菜!V15</f>
        <v>12.99</v>
      </c>
      <c r="N36" s="231"/>
      <c r="O36" s="181" t="str">
        <f>三菜!U24</f>
        <v>味噌(Ｋ)</v>
      </c>
      <c r="P36" s="182"/>
      <c r="Q36" s="182"/>
      <c r="R36" s="183"/>
      <c r="S36" s="87">
        <f>三菜!V24</f>
        <v>9.26</v>
      </c>
      <c r="T36" s="231"/>
      <c r="U36" s="181" t="str">
        <f>三菜!U33</f>
        <v>小排骨(肉)忠華</v>
      </c>
      <c r="V36" s="182"/>
      <c r="W36" s="182"/>
      <c r="X36" s="183"/>
      <c r="Y36" s="87">
        <f>三菜!V33</f>
        <v>12.99</v>
      </c>
      <c r="Z36" s="231"/>
      <c r="AA36" s="181" t="str">
        <f>三菜!U42</f>
        <v>溫體肉絲(忠華)</v>
      </c>
      <c r="AB36" s="182"/>
      <c r="AC36" s="182"/>
      <c r="AD36" s="183"/>
      <c r="AE36" s="104">
        <f>三菜!V42</f>
        <v>5.2</v>
      </c>
      <c r="AF36" s="88"/>
    </row>
    <row r="37" spans="1:32" ht="22.2" x14ac:dyDescent="0.3">
      <c r="A37" s="226"/>
      <c r="B37" s="231"/>
      <c r="C37" s="179" t="str">
        <f>三菜!U7</f>
        <v>大骨(CAS)</v>
      </c>
      <c r="D37" s="180"/>
      <c r="E37" s="180"/>
      <c r="F37" s="180"/>
      <c r="G37" s="87">
        <f>三菜!V7</f>
        <v>6.49</v>
      </c>
      <c r="H37" s="231"/>
      <c r="I37" s="179" t="str">
        <f>三菜!U16</f>
        <v>小粉圓</v>
      </c>
      <c r="J37" s="180"/>
      <c r="K37" s="180"/>
      <c r="L37" s="180"/>
      <c r="M37" s="87">
        <f>三菜!V16</f>
        <v>12.99</v>
      </c>
      <c r="N37" s="231"/>
      <c r="O37" s="181" t="str">
        <f>三菜!U25</f>
        <v>白精靈菇 (QR)</v>
      </c>
      <c r="P37" s="182"/>
      <c r="Q37" s="182"/>
      <c r="R37" s="183"/>
      <c r="S37" s="87">
        <f>三菜!V25</f>
        <v>5.56</v>
      </c>
      <c r="T37" s="231"/>
      <c r="U37" s="181" t="str">
        <f>三菜!U34</f>
        <v>紅蘿蔔(庫存)</v>
      </c>
      <c r="V37" s="182"/>
      <c r="W37" s="182"/>
      <c r="X37" s="183"/>
      <c r="Y37" s="87">
        <f>三菜!V34</f>
        <v>7.79</v>
      </c>
      <c r="Z37" s="231"/>
      <c r="AA37" s="181" t="str">
        <f>三菜!U43</f>
        <v>濕香菇(小朵)(QR)</v>
      </c>
      <c r="AB37" s="182"/>
      <c r="AC37" s="182"/>
      <c r="AD37" s="183"/>
      <c r="AE37" s="104">
        <f>三菜!V43</f>
        <v>5.2</v>
      </c>
      <c r="AF37" s="88"/>
    </row>
    <row r="38" spans="1:32" ht="22.2" x14ac:dyDescent="0.3">
      <c r="A38" s="226"/>
      <c r="B38" s="231"/>
      <c r="C38" s="179">
        <f>三菜!U8</f>
        <v>0</v>
      </c>
      <c r="D38" s="180"/>
      <c r="E38" s="180"/>
      <c r="F38" s="180"/>
      <c r="G38" s="87">
        <f>三菜!V8</f>
        <v>0</v>
      </c>
      <c r="H38" s="231"/>
      <c r="I38" s="179" t="str">
        <f>三菜!U17</f>
        <v>去殼花生仁片</v>
      </c>
      <c r="J38" s="180"/>
      <c r="K38" s="180"/>
      <c r="L38" s="180"/>
      <c r="M38" s="87">
        <f>三菜!V17</f>
        <v>9.09</v>
      </c>
      <c r="N38" s="231"/>
      <c r="O38" s="181" t="str">
        <f>三菜!U26</f>
        <v>金針菇(QR)</v>
      </c>
      <c r="P38" s="182"/>
      <c r="Q38" s="182"/>
      <c r="R38" s="183"/>
      <c r="S38" s="87">
        <f>三菜!V26</f>
        <v>5.56</v>
      </c>
      <c r="T38" s="231"/>
      <c r="U38" s="181">
        <f>三菜!U35</f>
        <v>0</v>
      </c>
      <c r="V38" s="182"/>
      <c r="W38" s="182"/>
      <c r="X38" s="183"/>
      <c r="Y38" s="87">
        <f>三菜!V35</f>
        <v>0</v>
      </c>
      <c r="Z38" s="231"/>
      <c r="AA38" s="181">
        <f>三菜!U44</f>
        <v>0</v>
      </c>
      <c r="AB38" s="182"/>
      <c r="AC38" s="182"/>
      <c r="AD38" s="183"/>
      <c r="AE38" s="104">
        <f>三菜!V44</f>
        <v>0</v>
      </c>
      <c r="AF38" s="88"/>
    </row>
    <row r="39" spans="1:32" ht="22.2" x14ac:dyDescent="0.3">
      <c r="A39" s="226"/>
      <c r="B39" s="231"/>
      <c r="C39" s="179">
        <f>三菜!U9</f>
        <v>0</v>
      </c>
      <c r="D39" s="180"/>
      <c r="E39" s="180"/>
      <c r="F39" s="180"/>
      <c r="G39" s="87">
        <f>三菜!V9</f>
        <v>0</v>
      </c>
      <c r="H39" s="231"/>
      <c r="I39" s="179">
        <f>三菜!U18</f>
        <v>0</v>
      </c>
      <c r="J39" s="180"/>
      <c r="K39" s="180"/>
      <c r="L39" s="180"/>
      <c r="M39" s="87">
        <f>三菜!V18</f>
        <v>0</v>
      </c>
      <c r="N39" s="231"/>
      <c r="O39" s="181">
        <f>三菜!U27</f>
        <v>0</v>
      </c>
      <c r="P39" s="182"/>
      <c r="Q39" s="182"/>
      <c r="R39" s="183"/>
      <c r="S39" s="87">
        <f>三菜!V27</f>
        <v>0</v>
      </c>
      <c r="T39" s="231"/>
      <c r="U39" s="181">
        <f>三菜!U36</f>
        <v>0</v>
      </c>
      <c r="V39" s="182"/>
      <c r="W39" s="182"/>
      <c r="X39" s="183"/>
      <c r="Y39" s="87">
        <f>三菜!V36</f>
        <v>0</v>
      </c>
      <c r="Z39" s="231"/>
      <c r="AA39" s="181">
        <f>三菜!U45</f>
        <v>0</v>
      </c>
      <c r="AB39" s="182"/>
      <c r="AC39" s="182"/>
      <c r="AD39" s="183"/>
      <c r="AE39" s="104">
        <f>三菜!V45</f>
        <v>0</v>
      </c>
      <c r="AF39" s="88"/>
    </row>
    <row r="40" spans="1:32" ht="22.2" x14ac:dyDescent="0.3">
      <c r="A40" s="226"/>
      <c r="B40" s="231"/>
      <c r="C40" s="179">
        <f>三菜!U10</f>
        <v>0</v>
      </c>
      <c r="D40" s="180"/>
      <c r="E40" s="180"/>
      <c r="F40" s="180"/>
      <c r="G40" s="87">
        <f>三菜!V10</f>
        <v>0</v>
      </c>
      <c r="H40" s="231"/>
      <c r="I40" s="179">
        <f>三菜!U19</f>
        <v>0</v>
      </c>
      <c r="J40" s="180"/>
      <c r="K40" s="180"/>
      <c r="L40" s="180"/>
      <c r="M40" s="87">
        <f>三菜!V19</f>
        <v>0</v>
      </c>
      <c r="N40" s="231"/>
      <c r="O40" s="181">
        <f>三菜!U28</f>
        <v>0</v>
      </c>
      <c r="P40" s="182"/>
      <c r="Q40" s="182"/>
      <c r="R40" s="183"/>
      <c r="S40" s="87">
        <f>三菜!V28</f>
        <v>0</v>
      </c>
      <c r="T40" s="231"/>
      <c r="U40" s="181">
        <f>三菜!U37</f>
        <v>0</v>
      </c>
      <c r="V40" s="182"/>
      <c r="W40" s="182"/>
      <c r="X40" s="183"/>
      <c r="Y40" s="87">
        <f>三菜!V37</f>
        <v>0</v>
      </c>
      <c r="Z40" s="231"/>
      <c r="AA40" s="181">
        <f>三菜!U46</f>
        <v>0</v>
      </c>
      <c r="AB40" s="182"/>
      <c r="AC40" s="182"/>
      <c r="AD40" s="183"/>
      <c r="AE40" s="104">
        <f>三菜!V46</f>
        <v>0</v>
      </c>
      <c r="AF40" s="89"/>
    </row>
    <row r="41" spans="1:32" ht="22.2" x14ac:dyDescent="0.3">
      <c r="A41" s="226"/>
      <c r="B41" s="231"/>
      <c r="C41" s="179">
        <f>三菜!U11</f>
        <v>0</v>
      </c>
      <c r="D41" s="180"/>
      <c r="E41" s="180"/>
      <c r="F41" s="180"/>
      <c r="G41" s="87">
        <f>三菜!V11</f>
        <v>0</v>
      </c>
      <c r="H41" s="231"/>
      <c r="I41" s="179">
        <f>三菜!U20</f>
        <v>0</v>
      </c>
      <c r="J41" s="180"/>
      <c r="K41" s="180"/>
      <c r="L41" s="180"/>
      <c r="M41" s="87">
        <f>三菜!V20</f>
        <v>0</v>
      </c>
      <c r="N41" s="231"/>
      <c r="O41" s="181">
        <f>三菜!U29</f>
        <v>0</v>
      </c>
      <c r="P41" s="182"/>
      <c r="Q41" s="182"/>
      <c r="R41" s="183"/>
      <c r="S41" s="87">
        <f>三菜!V29</f>
        <v>0</v>
      </c>
      <c r="T41" s="231"/>
      <c r="U41" s="181">
        <f>三菜!U38</f>
        <v>0</v>
      </c>
      <c r="V41" s="182"/>
      <c r="W41" s="182"/>
      <c r="X41" s="183"/>
      <c r="Y41" s="87">
        <f>三菜!V38</f>
        <v>0</v>
      </c>
      <c r="Z41" s="231"/>
      <c r="AA41" s="181">
        <f>三菜!U47</f>
        <v>0</v>
      </c>
      <c r="AB41" s="182"/>
      <c r="AC41" s="182"/>
      <c r="AD41" s="183"/>
      <c r="AE41" s="104">
        <f>三菜!V47</f>
        <v>0</v>
      </c>
      <c r="AF41" s="90"/>
    </row>
    <row r="42" spans="1:32" ht="22.8" thickBot="1" x14ac:dyDescent="0.35">
      <c r="A42" s="236" t="str">
        <f>三菜!Y4</f>
        <v>福樂鮮乳(77+5)</v>
      </c>
      <c r="B42" s="193"/>
      <c r="C42" s="193"/>
      <c r="D42" s="193"/>
      <c r="E42" s="193"/>
      <c r="F42" s="194"/>
      <c r="G42" s="91"/>
      <c r="H42" s="195" t="str">
        <f>三菜!Y13</f>
        <v>水果(77+5)</v>
      </c>
      <c r="I42" s="195"/>
      <c r="J42" s="195"/>
      <c r="K42" s="195"/>
      <c r="L42" s="195"/>
      <c r="M42" s="92"/>
      <c r="N42" s="237" t="str">
        <f>三菜!Y22</f>
        <v>福樂草莓優格(54+5)</v>
      </c>
      <c r="O42" s="237"/>
      <c r="P42" s="237"/>
      <c r="Q42" s="237"/>
      <c r="R42" s="237"/>
      <c r="S42" s="93"/>
      <c r="T42" s="237" t="str">
        <f>三菜!Y31</f>
        <v>水果(77+5)</v>
      </c>
      <c r="U42" s="237"/>
      <c r="V42" s="237"/>
      <c r="W42" s="237"/>
      <c r="X42" s="237"/>
      <c r="Y42" s="93"/>
      <c r="Z42" s="237" t="str">
        <f>三菜!Y40</f>
        <v>校園麵包-特濃牛奶-205大卡(77+5)</v>
      </c>
      <c r="AA42" s="237"/>
      <c r="AB42" s="237"/>
      <c r="AC42" s="237"/>
      <c r="AD42" s="237"/>
      <c r="AE42" s="105"/>
      <c r="AF42" s="89"/>
    </row>
    <row r="43" spans="1:32" ht="21" customHeight="1" x14ac:dyDescent="0.3">
      <c r="A43" s="221" t="s">
        <v>45</v>
      </c>
      <c r="B43" s="208" t="s">
        <v>46</v>
      </c>
      <c r="C43" s="200"/>
      <c r="D43" s="200"/>
      <c r="E43" s="200"/>
      <c r="F43" s="200"/>
      <c r="G43" s="94" t="str">
        <f>SUBSTITUTE(三菜!$Z12,"大卡","")</f>
        <v>815</v>
      </c>
      <c r="H43" s="200" t="s">
        <v>47</v>
      </c>
      <c r="I43" s="200"/>
      <c r="J43" s="200"/>
      <c r="K43" s="200"/>
      <c r="L43" s="200"/>
      <c r="M43" s="94" t="str">
        <f>SUBSTITUTE(三菜!$Z21,"大卡","")</f>
        <v>754.5</v>
      </c>
      <c r="N43" s="200" t="s">
        <v>47</v>
      </c>
      <c r="O43" s="200"/>
      <c r="P43" s="200"/>
      <c r="Q43" s="200"/>
      <c r="R43" s="200"/>
      <c r="S43" s="94" t="str">
        <f>SUBSTITUTE(三菜!$Z30,"大卡","")</f>
        <v>781</v>
      </c>
      <c r="T43" s="200" t="s">
        <v>47</v>
      </c>
      <c r="U43" s="200"/>
      <c r="V43" s="200"/>
      <c r="W43" s="200"/>
      <c r="X43" s="200"/>
      <c r="Y43" s="94" t="str">
        <f>SUBSTITUTE(三菜!$Z39,"大卡","")</f>
        <v>757.5</v>
      </c>
      <c r="Z43" s="200" t="s">
        <v>46</v>
      </c>
      <c r="AA43" s="200"/>
      <c r="AB43" s="200"/>
      <c r="AC43" s="200"/>
      <c r="AD43" s="200"/>
      <c r="AE43" s="106" t="str">
        <f>SUBSTITUTE(三菜!$Z48,"大卡","")</f>
        <v>678.5</v>
      </c>
      <c r="AF43" s="89"/>
    </row>
    <row r="44" spans="1:32" ht="21" customHeight="1" x14ac:dyDescent="0.3">
      <c r="A44" s="222"/>
      <c r="B44" s="202" t="s">
        <v>48</v>
      </c>
      <c r="C44" s="203"/>
      <c r="D44" s="203"/>
      <c r="E44" s="203"/>
      <c r="F44" s="203"/>
      <c r="G44" s="95">
        <f>三菜!$AG12</f>
        <v>0.46811702925731435</v>
      </c>
      <c r="H44" s="203" t="s">
        <v>49</v>
      </c>
      <c r="I44" s="203"/>
      <c r="J44" s="203"/>
      <c r="K44" s="203"/>
      <c r="L44" s="203"/>
      <c r="M44" s="95">
        <f>三菜!$AG21</f>
        <v>0.52025470803414164</v>
      </c>
      <c r="N44" s="203" t="s">
        <v>49</v>
      </c>
      <c r="O44" s="203"/>
      <c r="P44" s="203"/>
      <c r="Q44" s="203"/>
      <c r="R44" s="203"/>
      <c r="S44" s="95">
        <f>三菜!$AG30</f>
        <v>0.47618798545911029</v>
      </c>
      <c r="T44" s="203" t="s">
        <v>49</v>
      </c>
      <c r="U44" s="203"/>
      <c r="V44" s="203"/>
      <c r="W44" s="203"/>
      <c r="X44" s="203"/>
      <c r="Y44" s="95">
        <f>三菜!$AG39</f>
        <v>0.53740210640021602</v>
      </c>
      <c r="Z44" s="203" t="s">
        <v>50</v>
      </c>
      <c r="AA44" s="203"/>
      <c r="AB44" s="203"/>
      <c r="AC44" s="203"/>
      <c r="AD44" s="203"/>
      <c r="AE44" s="95">
        <f>三菜!$AG48</f>
        <v>0.4679245283018868</v>
      </c>
      <c r="AF44" s="89"/>
    </row>
    <row r="45" spans="1:32" ht="21" customHeight="1" x14ac:dyDescent="0.3">
      <c r="A45" s="222"/>
      <c r="B45" s="202" t="s">
        <v>51</v>
      </c>
      <c r="C45" s="203"/>
      <c r="D45" s="203"/>
      <c r="E45" s="203"/>
      <c r="F45" s="203"/>
      <c r="G45" s="95">
        <f>三菜!$AE12</f>
        <v>0.17854463615903976</v>
      </c>
      <c r="H45" s="203" t="s">
        <v>52</v>
      </c>
      <c r="I45" s="203"/>
      <c r="J45" s="203"/>
      <c r="K45" s="203"/>
      <c r="L45" s="203"/>
      <c r="M45" s="95">
        <f>三菜!$AE21</f>
        <v>0.15661834439777808</v>
      </c>
      <c r="N45" s="203" t="s">
        <v>52</v>
      </c>
      <c r="O45" s="203"/>
      <c r="P45" s="203"/>
      <c r="Q45" s="203"/>
      <c r="R45" s="203"/>
      <c r="S45" s="95">
        <f>三菜!$AE30</f>
        <v>0.1723984622224547</v>
      </c>
      <c r="T45" s="203" t="s">
        <v>52</v>
      </c>
      <c r="U45" s="203"/>
      <c r="V45" s="203"/>
      <c r="W45" s="203"/>
      <c r="X45" s="203"/>
      <c r="Y45" s="95">
        <f>三菜!$AE39</f>
        <v>0.15879017013232513</v>
      </c>
      <c r="Z45" s="203" t="s">
        <v>53</v>
      </c>
      <c r="AA45" s="203"/>
      <c r="AB45" s="203"/>
      <c r="AC45" s="203"/>
      <c r="AD45" s="203"/>
      <c r="AE45" s="95">
        <f>三菜!$AE48</f>
        <v>0.17207547169811321</v>
      </c>
      <c r="AF45" s="89"/>
    </row>
    <row r="46" spans="1:32" ht="21" customHeight="1" thickBot="1" x14ac:dyDescent="0.35">
      <c r="A46" s="222"/>
      <c r="B46" s="202" t="s">
        <v>54</v>
      </c>
      <c r="C46" s="203"/>
      <c r="D46" s="203"/>
      <c r="E46" s="203"/>
      <c r="F46" s="203"/>
      <c r="G46" s="95">
        <f>三菜!$AF12</f>
        <v>0.35333833458364589</v>
      </c>
      <c r="H46" s="203" t="s">
        <v>55</v>
      </c>
      <c r="I46" s="203"/>
      <c r="J46" s="203"/>
      <c r="K46" s="203"/>
      <c r="L46" s="203"/>
      <c r="M46" s="95">
        <f>三菜!$AF21</f>
        <v>0.32312694756808019</v>
      </c>
      <c r="N46" s="203" t="s">
        <v>55</v>
      </c>
      <c r="O46" s="203"/>
      <c r="P46" s="203"/>
      <c r="Q46" s="203"/>
      <c r="R46" s="203"/>
      <c r="S46" s="95">
        <f>三菜!$AF30</f>
        <v>0.35141355231843502</v>
      </c>
      <c r="T46" s="203" t="s">
        <v>55</v>
      </c>
      <c r="U46" s="203"/>
      <c r="V46" s="203"/>
      <c r="W46" s="203"/>
      <c r="X46" s="203"/>
      <c r="Y46" s="95">
        <f>三菜!$AF39</f>
        <v>0.30380772346745882</v>
      </c>
      <c r="Z46" s="203" t="s">
        <v>56</v>
      </c>
      <c r="AA46" s="203"/>
      <c r="AB46" s="203"/>
      <c r="AC46" s="203"/>
      <c r="AD46" s="203"/>
      <c r="AE46" s="95">
        <f>三菜!$AF48</f>
        <v>0.36</v>
      </c>
      <c r="AF46" s="89"/>
    </row>
    <row r="47" spans="1:32" ht="21" customHeight="1" x14ac:dyDescent="0.3">
      <c r="A47" s="222"/>
      <c r="B47" s="218" t="str">
        <f>三菜!Z4</f>
        <v>全穀雜糧類</v>
      </c>
      <c r="C47" s="219"/>
      <c r="D47" s="219"/>
      <c r="E47" s="219"/>
      <c r="F47" s="219"/>
      <c r="G47" s="79">
        <f>三菜!AA4</f>
        <v>5</v>
      </c>
      <c r="H47" s="219" t="str">
        <f>三菜!Z13</f>
        <v>全穀雜糧類</v>
      </c>
      <c r="I47" s="219"/>
      <c r="J47" s="219"/>
      <c r="K47" s="219"/>
      <c r="L47" s="219"/>
      <c r="M47" s="79">
        <f>三菜!AA13</f>
        <v>4.8</v>
      </c>
      <c r="N47" s="219" t="str">
        <f>三菜!Z22</f>
        <v>全穀雜糧類</v>
      </c>
      <c r="O47" s="219"/>
      <c r="P47" s="219"/>
      <c r="Q47" s="219"/>
      <c r="R47" s="219"/>
      <c r="S47" s="79">
        <f>三菜!AA22</f>
        <v>5.0999999999999996</v>
      </c>
      <c r="T47" s="219" t="str">
        <f>三菜!Z31</f>
        <v>全穀雜糧類</v>
      </c>
      <c r="U47" s="219"/>
      <c r="V47" s="219"/>
      <c r="W47" s="219"/>
      <c r="X47" s="219"/>
      <c r="Y47" s="79">
        <f>三菜!AA31</f>
        <v>5</v>
      </c>
      <c r="Z47" s="219" t="str">
        <f>三菜!Z40</f>
        <v>全穀雜糧類</v>
      </c>
      <c r="AA47" s="219"/>
      <c r="AB47" s="219"/>
      <c r="AC47" s="219"/>
      <c r="AD47" s="219"/>
      <c r="AE47" s="107">
        <f>三菜!AA40</f>
        <v>4.5</v>
      </c>
      <c r="AF47" s="89"/>
    </row>
    <row r="48" spans="1:32" ht="22.2" x14ac:dyDescent="0.3">
      <c r="A48" s="222"/>
      <c r="B48" s="212" t="str">
        <f>三菜!Z6</f>
        <v>豆魚蛋肉類</v>
      </c>
      <c r="C48" s="213"/>
      <c r="D48" s="213"/>
      <c r="E48" s="213"/>
      <c r="F48" s="213"/>
      <c r="G48" s="77">
        <f>三菜!AA6</f>
        <v>2.5</v>
      </c>
      <c r="H48" s="233" t="str">
        <f>三菜!Z15</f>
        <v>豆魚蛋肉類</v>
      </c>
      <c r="I48" s="234"/>
      <c r="J48" s="234"/>
      <c r="K48" s="234"/>
      <c r="L48" s="235"/>
      <c r="M48" s="77">
        <f>三菜!AA15</f>
        <v>2.5</v>
      </c>
      <c r="N48" s="213" t="str">
        <f>三菜!Z24</f>
        <v>豆魚蛋肉類</v>
      </c>
      <c r="O48" s="213"/>
      <c r="P48" s="213"/>
      <c r="Q48" s="213"/>
      <c r="R48" s="213"/>
      <c r="S48" s="77">
        <f>三菜!AA24</f>
        <v>2.5</v>
      </c>
      <c r="T48" s="213" t="str">
        <f>三菜!Z33</f>
        <v>豆魚蛋肉類</v>
      </c>
      <c r="U48" s="213"/>
      <c r="V48" s="213"/>
      <c r="W48" s="213"/>
      <c r="X48" s="213"/>
      <c r="Y48" s="77">
        <f>三菜!AA33</f>
        <v>2.5</v>
      </c>
      <c r="Z48" s="213" t="str">
        <f>三菜!Z42</f>
        <v>豆魚蛋肉類</v>
      </c>
      <c r="AA48" s="213"/>
      <c r="AB48" s="213"/>
      <c r="AC48" s="213"/>
      <c r="AD48" s="213"/>
      <c r="AE48" s="108">
        <f>三菜!AA42</f>
        <v>2.5</v>
      </c>
      <c r="AF48" s="89"/>
    </row>
    <row r="49" spans="1:32" ht="22.2" x14ac:dyDescent="0.3">
      <c r="A49" s="222"/>
      <c r="B49" s="212" t="str">
        <f>三菜!Z7</f>
        <v>蔬菜類</v>
      </c>
      <c r="C49" s="213"/>
      <c r="D49" s="213"/>
      <c r="E49" s="213"/>
      <c r="F49" s="213"/>
      <c r="G49" s="77">
        <f>三菜!AA7</f>
        <v>1.8</v>
      </c>
      <c r="H49" s="233" t="str">
        <f>三菜!Z16</f>
        <v>蔬菜類</v>
      </c>
      <c r="I49" s="234"/>
      <c r="J49" s="234"/>
      <c r="K49" s="234"/>
      <c r="L49" s="235"/>
      <c r="M49" s="77">
        <f>三菜!AA16</f>
        <v>1.8</v>
      </c>
      <c r="N49" s="213" t="str">
        <f>三菜!Z25</f>
        <v>蔬菜類</v>
      </c>
      <c r="O49" s="213"/>
      <c r="P49" s="213"/>
      <c r="Q49" s="213"/>
      <c r="R49" s="213"/>
      <c r="S49" s="77">
        <f>三菜!AA25</f>
        <v>1.9</v>
      </c>
      <c r="T49" s="213" t="str">
        <f>三菜!Z34</f>
        <v>蔬菜類</v>
      </c>
      <c r="U49" s="213"/>
      <c r="V49" s="213"/>
      <c r="W49" s="213"/>
      <c r="X49" s="213"/>
      <c r="Y49" s="77">
        <f>三菜!AA34</f>
        <v>1.9</v>
      </c>
      <c r="Z49" s="213" t="str">
        <f>三菜!Z43</f>
        <v>蔬菜類</v>
      </c>
      <c r="AA49" s="213"/>
      <c r="AB49" s="213"/>
      <c r="AC49" s="213"/>
      <c r="AD49" s="213"/>
      <c r="AE49" s="108">
        <f>三菜!AA43</f>
        <v>2</v>
      </c>
      <c r="AF49" s="89"/>
    </row>
    <row r="50" spans="1:32" ht="22.2" x14ac:dyDescent="0.3">
      <c r="A50" s="222"/>
      <c r="B50" s="212" t="str">
        <f>三菜!Z8</f>
        <v>水果類</v>
      </c>
      <c r="C50" s="213"/>
      <c r="D50" s="213"/>
      <c r="E50" s="213"/>
      <c r="F50" s="213"/>
      <c r="G50" s="77">
        <f>三菜!AA8</f>
        <v>0</v>
      </c>
      <c r="H50" s="233" t="str">
        <f>三菜!Z17</f>
        <v>水果類</v>
      </c>
      <c r="I50" s="234"/>
      <c r="J50" s="234"/>
      <c r="K50" s="234"/>
      <c r="L50" s="235"/>
      <c r="M50" s="77">
        <f>三菜!AA17</f>
        <v>1</v>
      </c>
      <c r="N50" s="213" t="str">
        <f>三菜!Z26</f>
        <v>水果類</v>
      </c>
      <c r="O50" s="213"/>
      <c r="P50" s="213"/>
      <c r="Q50" s="213"/>
      <c r="R50" s="213"/>
      <c r="S50" s="77">
        <f>三菜!AA26</f>
        <v>0</v>
      </c>
      <c r="T50" s="213" t="str">
        <f>三菜!Z35</f>
        <v>水果類</v>
      </c>
      <c r="U50" s="213"/>
      <c r="V50" s="213"/>
      <c r="W50" s="213"/>
      <c r="X50" s="213"/>
      <c r="Y50" s="77">
        <f>三菜!AA35</f>
        <v>1</v>
      </c>
      <c r="Z50" s="213" t="str">
        <f>三菜!Z44</f>
        <v>水果類</v>
      </c>
      <c r="AA50" s="213"/>
      <c r="AB50" s="213"/>
      <c r="AC50" s="213"/>
      <c r="AD50" s="213"/>
      <c r="AE50" s="108">
        <f>三菜!AA44</f>
        <v>0</v>
      </c>
      <c r="AF50" s="89"/>
    </row>
    <row r="51" spans="1:32" ht="22.2" x14ac:dyDescent="0.3">
      <c r="A51" s="222"/>
      <c r="B51" s="212" t="str">
        <f>三菜!Z9</f>
        <v>油脂與堅果種子類</v>
      </c>
      <c r="C51" s="213"/>
      <c r="D51" s="213"/>
      <c r="E51" s="213"/>
      <c r="F51" s="213"/>
      <c r="G51" s="77">
        <f>三菜!AA9</f>
        <v>2.5</v>
      </c>
      <c r="H51" s="233" t="str">
        <f>三菜!Z18</f>
        <v>油脂與堅果種子類</v>
      </c>
      <c r="I51" s="234"/>
      <c r="J51" s="234"/>
      <c r="K51" s="234"/>
      <c r="L51" s="235"/>
      <c r="M51" s="77">
        <f>三菜!AA18</f>
        <v>2.8</v>
      </c>
      <c r="N51" s="213" t="str">
        <f>三菜!Z27</f>
        <v>油脂與堅果種子類</v>
      </c>
      <c r="O51" s="213"/>
      <c r="P51" s="213"/>
      <c r="Q51" s="213"/>
      <c r="R51" s="213"/>
      <c r="S51" s="77">
        <f>三菜!AA27</f>
        <v>2.8</v>
      </c>
      <c r="T51" s="213" t="str">
        <f>三菜!Z36</f>
        <v>油脂與堅果種子類</v>
      </c>
      <c r="U51" s="213"/>
      <c r="V51" s="213"/>
      <c r="W51" s="213"/>
      <c r="X51" s="213"/>
      <c r="Y51" s="77">
        <f>三菜!AA36</f>
        <v>2.5</v>
      </c>
      <c r="Z51" s="213" t="str">
        <f>三菜!Z45</f>
        <v>油脂與堅果種子類</v>
      </c>
      <c r="AA51" s="213"/>
      <c r="AB51" s="213"/>
      <c r="AC51" s="213"/>
      <c r="AD51" s="213"/>
      <c r="AE51" s="108">
        <f>三菜!AA45</f>
        <v>2.8</v>
      </c>
      <c r="AF51" s="89"/>
    </row>
    <row r="52" spans="1:32" ht="22.8" thickBot="1" x14ac:dyDescent="0.35">
      <c r="A52" s="222"/>
      <c r="B52" s="212" t="str">
        <f>三菜!Z5</f>
        <v>乳品類</v>
      </c>
      <c r="C52" s="213"/>
      <c r="D52" s="213"/>
      <c r="E52" s="213"/>
      <c r="F52" s="213"/>
      <c r="G52" s="77">
        <f>三菜!AA5</f>
        <v>0.8</v>
      </c>
      <c r="H52" s="233" t="str">
        <f>三菜!Z14</f>
        <v>乳品類</v>
      </c>
      <c r="I52" s="234"/>
      <c r="J52" s="234"/>
      <c r="K52" s="234"/>
      <c r="L52" s="235"/>
      <c r="M52" s="77">
        <f>三菜!AA14</f>
        <v>0</v>
      </c>
      <c r="N52" s="213" t="str">
        <f>三菜!Z23</f>
        <v>乳品類</v>
      </c>
      <c r="O52" s="213"/>
      <c r="P52" s="213"/>
      <c r="Q52" s="213"/>
      <c r="R52" s="213"/>
      <c r="S52" s="77">
        <f>三菜!AA23</f>
        <v>0.42</v>
      </c>
      <c r="T52" s="213" t="str">
        <f>三菜!Z32</f>
        <v>乳品類</v>
      </c>
      <c r="U52" s="213"/>
      <c r="V52" s="213"/>
      <c r="W52" s="213"/>
      <c r="X52" s="213"/>
      <c r="Y52" s="77">
        <f>三菜!AA32</f>
        <v>0</v>
      </c>
      <c r="Z52" s="213" t="str">
        <f>三菜!Z41</f>
        <v>乳品類</v>
      </c>
      <c r="AA52" s="213"/>
      <c r="AB52" s="213"/>
      <c r="AC52" s="213"/>
      <c r="AD52" s="213"/>
      <c r="AE52" s="108">
        <f>三菜!AA41</f>
        <v>0</v>
      </c>
      <c r="AF52" s="89"/>
    </row>
    <row r="53" spans="1:32" ht="21.75" hidden="1" customHeight="1" thickBot="1" x14ac:dyDescent="0.35">
      <c r="A53" s="240"/>
      <c r="B53" s="238" t="s">
        <v>57</v>
      </c>
      <c r="C53" s="239"/>
      <c r="D53" s="239"/>
      <c r="E53" s="239"/>
      <c r="F53" s="239"/>
      <c r="G53" s="78">
        <f>三菜!Z12</f>
        <v>815</v>
      </c>
      <c r="H53" s="239" t="s">
        <v>58</v>
      </c>
      <c r="I53" s="239"/>
      <c r="J53" s="239"/>
      <c r="K53" s="239"/>
      <c r="L53" s="239"/>
      <c r="M53" s="78">
        <f>三菜!Z21</f>
        <v>754.5</v>
      </c>
      <c r="N53" s="239" t="s">
        <v>58</v>
      </c>
      <c r="O53" s="239"/>
      <c r="P53" s="239"/>
      <c r="Q53" s="239"/>
      <c r="R53" s="239"/>
      <c r="S53" s="78">
        <f>三菜!Z30</f>
        <v>781</v>
      </c>
      <c r="T53" s="239" t="s">
        <v>59</v>
      </c>
      <c r="U53" s="239"/>
      <c r="V53" s="239"/>
      <c r="W53" s="239"/>
      <c r="X53" s="239"/>
      <c r="Y53" s="78">
        <f>三菜!Z39</f>
        <v>757.5</v>
      </c>
      <c r="Z53" s="239" t="s">
        <v>59</v>
      </c>
      <c r="AA53" s="239"/>
      <c r="AB53" s="239"/>
      <c r="AC53" s="239"/>
      <c r="AD53" s="239"/>
      <c r="AE53" s="109">
        <f>三菜!Z48</f>
        <v>678.5</v>
      </c>
      <c r="AF53" s="89"/>
    </row>
    <row r="54" spans="1:32" ht="19.8" x14ac:dyDescent="0.3">
      <c r="A54" s="96" t="s">
        <v>60</v>
      </c>
      <c r="B54" s="96"/>
      <c r="C54" s="96"/>
      <c r="D54" s="96"/>
      <c r="E54" s="96"/>
      <c r="F54" s="97"/>
      <c r="G54" s="98"/>
      <c r="H54" s="96"/>
      <c r="I54" s="96"/>
      <c r="J54" s="96"/>
      <c r="K54" s="96"/>
      <c r="L54" s="99"/>
      <c r="M54" s="99" t="s">
        <v>61</v>
      </c>
      <c r="N54" s="96"/>
      <c r="O54" s="96"/>
      <c r="P54" s="96"/>
      <c r="Q54" s="96"/>
      <c r="R54" s="99" t="s">
        <v>62</v>
      </c>
      <c r="S54" s="96"/>
      <c r="T54" s="96"/>
      <c r="U54" s="100"/>
      <c r="V54" s="100"/>
      <c r="W54" s="100" t="s">
        <v>63</v>
      </c>
      <c r="X54" s="100"/>
      <c r="Y54" s="100"/>
      <c r="Z54" s="100"/>
      <c r="AA54" s="100"/>
      <c r="AB54" s="100"/>
      <c r="AC54" s="101"/>
      <c r="AD54" s="101"/>
      <c r="AE54" s="101"/>
    </row>
    <row r="55" spans="1:32" ht="33" x14ac:dyDescent="0.6">
      <c r="A55" s="220" t="s">
        <v>64</v>
      </c>
      <c r="B55" s="220"/>
      <c r="C55" s="220"/>
      <c r="D55" s="220"/>
      <c r="E55" s="220"/>
      <c r="F55" s="220"/>
      <c r="G55" s="220"/>
      <c r="H55" s="220"/>
      <c r="I55" s="220"/>
      <c r="J55" s="220"/>
      <c r="K55" s="220"/>
      <c r="L55" s="220"/>
      <c r="M55" s="220"/>
      <c r="N55" s="220"/>
      <c r="O55" s="220"/>
      <c r="P55" s="220"/>
      <c r="Q55" s="220"/>
      <c r="R55" s="220"/>
      <c r="S55" s="220"/>
      <c r="T55" s="220"/>
      <c r="U55" s="220"/>
      <c r="V55" s="220"/>
      <c r="W55" s="220"/>
      <c r="X55" s="220"/>
      <c r="Y55" s="220"/>
      <c r="Z55" s="220"/>
      <c r="AA55" s="220"/>
      <c r="AB55" s="220"/>
    </row>
    <row r="56" spans="1:32" x14ac:dyDescent="0.3">
      <c r="A56" s="149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49"/>
      <c r="C56" s="149"/>
      <c r="D56" s="149"/>
      <c r="E56" s="149"/>
      <c r="F56" s="149"/>
      <c r="G56" s="149"/>
      <c r="H56" s="149"/>
      <c r="I56" s="149"/>
      <c r="J56" s="149"/>
      <c r="K56" s="149"/>
      <c r="L56" s="149"/>
      <c r="M56" s="149"/>
      <c r="N56" s="149"/>
      <c r="O56" s="149"/>
      <c r="P56" s="149"/>
      <c r="Q56" s="149"/>
      <c r="R56" s="149"/>
      <c r="S56" s="149"/>
      <c r="T56" s="149"/>
      <c r="U56" s="149"/>
      <c r="V56" s="149"/>
      <c r="W56" s="149"/>
      <c r="X56" s="149"/>
      <c r="Y56" s="149"/>
      <c r="Z56" s="149"/>
      <c r="AA56" s="149"/>
      <c r="AB56" s="149"/>
      <c r="AC56" s="149"/>
      <c r="AD56" s="149"/>
      <c r="AE56" s="149"/>
    </row>
  </sheetData>
  <mergeCells count="291">
    <mergeCell ref="Z44:AD44"/>
    <mergeCell ref="B45:F45"/>
    <mergeCell ref="H45:L45"/>
    <mergeCell ref="H51:L51"/>
    <mergeCell ref="N51:R51"/>
    <mergeCell ref="T51:X51"/>
    <mergeCell ref="A55:AB55"/>
    <mergeCell ref="B52:F52"/>
    <mergeCell ref="H52:L52"/>
    <mergeCell ref="N52:R52"/>
    <mergeCell ref="T52:X52"/>
    <mergeCell ref="Z52:AD52"/>
    <mergeCell ref="B53:F53"/>
    <mergeCell ref="H53:L53"/>
    <mergeCell ref="N53:R53"/>
    <mergeCell ref="T53:X53"/>
    <mergeCell ref="Z53:AD53"/>
    <mergeCell ref="A43:A53"/>
    <mergeCell ref="B43:F43"/>
    <mergeCell ref="H43:L43"/>
    <mergeCell ref="N43:R43"/>
    <mergeCell ref="T43:X43"/>
    <mergeCell ref="Z43:AD43"/>
    <mergeCell ref="B44:F44"/>
    <mergeCell ref="U41:X41"/>
    <mergeCell ref="AA41:AD41"/>
    <mergeCell ref="A35:A41"/>
    <mergeCell ref="B35:B41"/>
    <mergeCell ref="C35:F35"/>
    <mergeCell ref="H35:H41"/>
    <mergeCell ref="I35:L35"/>
    <mergeCell ref="N35:N41"/>
    <mergeCell ref="O35:R35"/>
    <mergeCell ref="U35:X35"/>
    <mergeCell ref="Z35:Z41"/>
    <mergeCell ref="Z51:AD51"/>
    <mergeCell ref="B48:F48"/>
    <mergeCell ref="H48:L48"/>
    <mergeCell ref="N48:R48"/>
    <mergeCell ref="T48:X48"/>
    <mergeCell ref="Z48:AD48"/>
    <mergeCell ref="B49:F49"/>
    <mergeCell ref="H49:L49"/>
    <mergeCell ref="N49:R49"/>
    <mergeCell ref="T49:X49"/>
    <mergeCell ref="B50:F50"/>
    <mergeCell ref="H50:L50"/>
    <mergeCell ref="N50:R50"/>
    <mergeCell ref="T50:X50"/>
    <mergeCell ref="Z50:AD50"/>
    <mergeCell ref="B51:F51"/>
    <mergeCell ref="Z49:AD49"/>
    <mergeCell ref="B46:F46"/>
    <mergeCell ref="H46:L46"/>
    <mergeCell ref="N46:R46"/>
    <mergeCell ref="T46:X46"/>
    <mergeCell ref="Z46:AD46"/>
    <mergeCell ref="B47:F47"/>
    <mergeCell ref="H47:L47"/>
    <mergeCell ref="N47:R47"/>
    <mergeCell ref="T47:X47"/>
    <mergeCell ref="Z47:AD47"/>
    <mergeCell ref="U36:X36"/>
    <mergeCell ref="C37:F37"/>
    <mergeCell ref="I37:L37"/>
    <mergeCell ref="O37:R37"/>
    <mergeCell ref="U40:X40"/>
    <mergeCell ref="AA40:AD40"/>
    <mergeCell ref="C41:F41"/>
    <mergeCell ref="U37:X37"/>
    <mergeCell ref="N45:R45"/>
    <mergeCell ref="T45:X45"/>
    <mergeCell ref="Z45:AD45"/>
    <mergeCell ref="H44:L44"/>
    <mergeCell ref="N44:R44"/>
    <mergeCell ref="T44:X44"/>
    <mergeCell ref="A42:F42"/>
    <mergeCell ref="H42:L42"/>
    <mergeCell ref="N42:R42"/>
    <mergeCell ref="T42:X42"/>
    <mergeCell ref="Z42:AD42"/>
    <mergeCell ref="C40:F40"/>
    <mergeCell ref="I40:L40"/>
    <mergeCell ref="O40:R40"/>
    <mergeCell ref="I41:L41"/>
    <mergeCell ref="O41:R41"/>
    <mergeCell ref="C33:F33"/>
    <mergeCell ref="I33:L33"/>
    <mergeCell ref="O33:R33"/>
    <mergeCell ref="U33:X33"/>
    <mergeCell ref="AA33:AD33"/>
    <mergeCell ref="O34:R34"/>
    <mergeCell ref="U34:X34"/>
    <mergeCell ref="AA34:AD34"/>
    <mergeCell ref="T35:T41"/>
    <mergeCell ref="C39:F39"/>
    <mergeCell ref="I39:L39"/>
    <mergeCell ref="O39:R39"/>
    <mergeCell ref="U39:X39"/>
    <mergeCell ref="AA39:AD39"/>
    <mergeCell ref="AA35:AD35"/>
    <mergeCell ref="C36:F36"/>
    <mergeCell ref="AA36:AD36"/>
    <mergeCell ref="AA37:AD37"/>
    <mergeCell ref="C38:F38"/>
    <mergeCell ref="I38:L38"/>
    <mergeCell ref="O38:R38"/>
    <mergeCell ref="U38:X38"/>
    <mergeCell ref="I36:L36"/>
    <mergeCell ref="O36:R36"/>
    <mergeCell ref="AA38:AD38"/>
    <mergeCell ref="A30:A34"/>
    <mergeCell ref="B30:B34"/>
    <mergeCell ref="C30:F30"/>
    <mergeCell ref="H30:H34"/>
    <mergeCell ref="I30:L30"/>
    <mergeCell ref="N30:N34"/>
    <mergeCell ref="C32:F32"/>
    <mergeCell ref="I32:L32"/>
    <mergeCell ref="C34:F34"/>
    <mergeCell ref="I34:L34"/>
    <mergeCell ref="O30:R30"/>
    <mergeCell ref="T30:T34"/>
    <mergeCell ref="U30:X30"/>
    <mergeCell ref="Z30:Z34"/>
    <mergeCell ref="AA30:AD30"/>
    <mergeCell ref="C31:F31"/>
    <mergeCell ref="I31:L31"/>
    <mergeCell ref="O31:R31"/>
    <mergeCell ref="U31:X31"/>
    <mergeCell ref="AA31:AD31"/>
    <mergeCell ref="O32:R32"/>
    <mergeCell ref="U32:X32"/>
    <mergeCell ref="AA32:AD32"/>
    <mergeCell ref="U27:X27"/>
    <mergeCell ref="AA27:AD27"/>
    <mergeCell ref="C28:F28"/>
    <mergeCell ref="I28:L28"/>
    <mergeCell ref="O28:R28"/>
    <mergeCell ref="U28:X28"/>
    <mergeCell ref="AA28:AD28"/>
    <mergeCell ref="C29:F29"/>
    <mergeCell ref="I29:L29"/>
    <mergeCell ref="O29:R29"/>
    <mergeCell ref="U29:X29"/>
    <mergeCell ref="AA29:AD29"/>
    <mergeCell ref="O22:R22"/>
    <mergeCell ref="T22:T29"/>
    <mergeCell ref="U22:X22"/>
    <mergeCell ref="Z22:Z29"/>
    <mergeCell ref="AA22:AD22"/>
    <mergeCell ref="C23:F23"/>
    <mergeCell ref="I23:L23"/>
    <mergeCell ref="O23:R23"/>
    <mergeCell ref="U23:X23"/>
    <mergeCell ref="AA23:AD23"/>
    <mergeCell ref="O24:R24"/>
    <mergeCell ref="U24:X24"/>
    <mergeCell ref="AA24:AD24"/>
    <mergeCell ref="C25:F25"/>
    <mergeCell ref="I25:L25"/>
    <mergeCell ref="O25:R25"/>
    <mergeCell ref="U25:X25"/>
    <mergeCell ref="AA25:AD25"/>
    <mergeCell ref="O26:R26"/>
    <mergeCell ref="U26:X26"/>
    <mergeCell ref="AA26:AD26"/>
    <mergeCell ref="C27:F27"/>
    <mergeCell ref="I27:L27"/>
    <mergeCell ref="O27:R27"/>
    <mergeCell ref="A22:A29"/>
    <mergeCell ref="B22:B29"/>
    <mergeCell ref="C22:F22"/>
    <mergeCell ref="H22:H29"/>
    <mergeCell ref="I22:L22"/>
    <mergeCell ref="N22:N29"/>
    <mergeCell ref="C24:F24"/>
    <mergeCell ref="I24:L24"/>
    <mergeCell ref="C26:F26"/>
    <mergeCell ref="I26:L26"/>
    <mergeCell ref="U19:X19"/>
    <mergeCell ref="AA19:AD19"/>
    <mergeCell ref="C20:F20"/>
    <mergeCell ref="I20:L20"/>
    <mergeCell ref="O20:R20"/>
    <mergeCell ref="U20:X20"/>
    <mergeCell ref="AA20:AD20"/>
    <mergeCell ref="C21:F21"/>
    <mergeCell ref="I21:L21"/>
    <mergeCell ref="O21:R21"/>
    <mergeCell ref="U21:X21"/>
    <mergeCell ref="AA21:AD21"/>
    <mergeCell ref="O14:R14"/>
    <mergeCell ref="T14:T21"/>
    <mergeCell ref="U14:X14"/>
    <mergeCell ref="Z14:Z21"/>
    <mergeCell ref="AA14:AD14"/>
    <mergeCell ref="C15:F15"/>
    <mergeCell ref="I15:L15"/>
    <mergeCell ref="O15:R15"/>
    <mergeCell ref="U15:X15"/>
    <mergeCell ref="AA15:AD15"/>
    <mergeCell ref="O16:R16"/>
    <mergeCell ref="U16:X16"/>
    <mergeCell ref="AA16:AD16"/>
    <mergeCell ref="C17:F17"/>
    <mergeCell ref="I17:L17"/>
    <mergeCell ref="O17:R17"/>
    <mergeCell ref="U17:X17"/>
    <mergeCell ref="AA17:AD17"/>
    <mergeCell ref="O18:R18"/>
    <mergeCell ref="U18:X18"/>
    <mergeCell ref="AA18:AD18"/>
    <mergeCell ref="C19:F19"/>
    <mergeCell ref="I19:L19"/>
    <mergeCell ref="O19:R19"/>
    <mergeCell ref="A14:A21"/>
    <mergeCell ref="B14:B21"/>
    <mergeCell ref="C14:F14"/>
    <mergeCell ref="H14:H21"/>
    <mergeCell ref="I14:L14"/>
    <mergeCell ref="N14:N21"/>
    <mergeCell ref="C16:F16"/>
    <mergeCell ref="I16:L16"/>
    <mergeCell ref="C18:F18"/>
    <mergeCell ref="I18:L18"/>
    <mergeCell ref="AA9:AD9"/>
    <mergeCell ref="O10:R10"/>
    <mergeCell ref="U10:X10"/>
    <mergeCell ref="AA10:AD10"/>
    <mergeCell ref="C11:F11"/>
    <mergeCell ref="I11:L11"/>
    <mergeCell ref="O11:R11"/>
    <mergeCell ref="U11:X11"/>
    <mergeCell ref="AA11:AD11"/>
    <mergeCell ref="H6:H13"/>
    <mergeCell ref="I6:L6"/>
    <mergeCell ref="AA12:AD12"/>
    <mergeCell ref="C13:F13"/>
    <mergeCell ref="I13:L13"/>
    <mergeCell ref="O13:R13"/>
    <mergeCell ref="U13:X13"/>
    <mergeCell ref="AA13:AD13"/>
    <mergeCell ref="AA6:AD6"/>
    <mergeCell ref="C7:F7"/>
    <mergeCell ref="I7:L7"/>
    <mergeCell ref="O7:R7"/>
    <mergeCell ref="U7:X7"/>
    <mergeCell ref="AA7:AD7"/>
    <mergeCell ref="O8:R8"/>
    <mergeCell ref="N6:N13"/>
    <mergeCell ref="C8:F8"/>
    <mergeCell ref="I8:L8"/>
    <mergeCell ref="C10:F10"/>
    <mergeCell ref="I10:L10"/>
    <mergeCell ref="O6:R6"/>
    <mergeCell ref="T6:T13"/>
    <mergeCell ref="U6:X6"/>
    <mergeCell ref="Z6:Z13"/>
    <mergeCell ref="C9:F9"/>
    <mergeCell ref="I9:L9"/>
    <mergeCell ref="O9:R9"/>
    <mergeCell ref="U9:X9"/>
    <mergeCell ref="C12:F12"/>
    <mergeCell ref="I12:L12"/>
    <mergeCell ref="O12:R12"/>
    <mergeCell ref="U12:X12"/>
    <mergeCell ref="A56:AE56"/>
    <mergeCell ref="A1:X1"/>
    <mergeCell ref="Y1:AE1"/>
    <mergeCell ref="A2:A5"/>
    <mergeCell ref="C3:G3"/>
    <mergeCell ref="I3:M3"/>
    <mergeCell ref="O3:S3"/>
    <mergeCell ref="U3:Y3"/>
    <mergeCell ref="AA3:AE3"/>
    <mergeCell ref="C4:G4"/>
    <mergeCell ref="I4:M4"/>
    <mergeCell ref="O4:S4"/>
    <mergeCell ref="U4:Y4"/>
    <mergeCell ref="AA4:AE4"/>
    <mergeCell ref="C5:F5"/>
    <mergeCell ref="I5:L5"/>
    <mergeCell ref="O5:R5"/>
    <mergeCell ref="U5:X5"/>
    <mergeCell ref="AA5:AD5"/>
    <mergeCell ref="A6:A13"/>
    <mergeCell ref="B6:B13"/>
    <mergeCell ref="C6:F6"/>
    <mergeCell ref="U8:X8"/>
    <mergeCell ref="AA8:AD8"/>
  </mergeCells>
  <phoneticPr fontId="3" type="noConversion"/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showZeros="0" view="pageBreakPreview" topLeftCell="B1" zoomScale="60" zoomScaleNormal="100" workbookViewId="0">
      <selection activeCell="D10" sqref="D10"/>
    </sheetView>
  </sheetViews>
  <sheetFormatPr defaultRowHeight="16.2" x14ac:dyDescent="0.3"/>
  <cols>
    <col min="1" max="1" width="1" hidden="1" customWidth="1"/>
    <col min="2" max="2" width="8.44140625" bestFit="1" customWidth="1"/>
    <col min="3" max="3" width="5.44140625" bestFit="1" customWidth="1"/>
    <col min="4" max="4" width="19.21875" customWidth="1"/>
    <col min="5" max="13" width="5.44140625" bestFit="1" customWidth="1"/>
    <col min="14" max="14" width="16.109375" customWidth="1"/>
  </cols>
  <sheetData>
    <row r="1" spans="2:14" ht="3" customHeight="1" x14ac:dyDescent="0.3"/>
    <row r="2" spans="2:14" ht="24.9" customHeight="1" x14ac:dyDescent="0.4">
      <c r="B2" s="242" t="str">
        <f>SUBSTITUTE(三菜!B1,"食譜設計","意見調查表")</f>
        <v>1041 南投縣鹿谷鄉鳳凰國小 113學年度第2學期第18週午餐菜單</v>
      </c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</row>
    <row r="3" spans="2:14" ht="24.9" customHeight="1" x14ac:dyDescent="0.3">
      <c r="B3" s="243" t="s">
        <v>14</v>
      </c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</row>
    <row r="4" spans="2:14" ht="20.100000000000001" customHeight="1" x14ac:dyDescent="0.3">
      <c r="B4" s="244" t="s">
        <v>0</v>
      </c>
      <c r="C4" s="244" t="s">
        <v>1</v>
      </c>
      <c r="D4" s="244" t="s">
        <v>6</v>
      </c>
      <c r="E4" s="241" t="s">
        <v>15</v>
      </c>
      <c r="F4" s="241"/>
      <c r="G4" s="241"/>
      <c r="H4" s="241" t="s">
        <v>7</v>
      </c>
      <c r="I4" s="241"/>
      <c r="J4" s="241"/>
      <c r="K4" s="241" t="s">
        <v>16</v>
      </c>
      <c r="L4" s="241"/>
      <c r="M4" s="241"/>
      <c r="N4" s="245" t="s">
        <v>17</v>
      </c>
    </row>
    <row r="5" spans="2:14" ht="20.100000000000001" customHeight="1" x14ac:dyDescent="0.3">
      <c r="B5" s="244"/>
      <c r="C5" s="244"/>
      <c r="D5" s="244"/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8</v>
      </c>
      <c r="L5" s="8" t="s">
        <v>9</v>
      </c>
      <c r="M5" s="8" t="s">
        <v>10</v>
      </c>
      <c r="N5" s="246"/>
    </row>
    <row r="6" spans="2:14" ht="20.100000000000001" customHeight="1" x14ac:dyDescent="0.3">
      <c r="B6" s="9">
        <f>IF(三菜!B4&lt;&gt;"",三菜!B4 )</f>
        <v>6</v>
      </c>
      <c r="C6" s="254" t="str">
        <f>RIGHT(IF(三菜!B8&lt;&gt;"",三菜!B8,""),1)</f>
        <v>一</v>
      </c>
      <c r="D6" s="10" t="str">
        <f>三菜!D4</f>
        <v>白米飯(雜糧先送)</v>
      </c>
      <c r="E6" s="10"/>
      <c r="F6" s="10"/>
      <c r="G6" s="10"/>
      <c r="H6" s="10"/>
      <c r="I6" s="10"/>
      <c r="J6" s="10"/>
      <c r="K6" s="10"/>
      <c r="L6" s="10"/>
      <c r="M6" s="10"/>
      <c r="N6" s="250"/>
    </row>
    <row r="7" spans="2:14" ht="19.5" customHeight="1" x14ac:dyDescent="0.3">
      <c r="B7" s="11" t="s">
        <v>2</v>
      </c>
      <c r="C7" s="248"/>
      <c r="D7" s="10" t="str">
        <f>三菜!E4</f>
        <v>春川炒雞</v>
      </c>
      <c r="E7" s="10"/>
      <c r="F7" s="10"/>
      <c r="G7" s="10"/>
      <c r="H7" s="10"/>
      <c r="I7" s="10"/>
      <c r="J7" s="10"/>
      <c r="K7" s="10"/>
      <c r="L7" s="10"/>
      <c r="M7" s="10"/>
      <c r="N7" s="251"/>
    </row>
    <row r="8" spans="2:14" ht="20.100000000000001" customHeight="1" x14ac:dyDescent="0.3">
      <c r="B8" s="11">
        <f>IF(三菜!B6&lt;&gt;"",三菜!B6,"")</f>
        <v>9</v>
      </c>
      <c r="C8" s="248"/>
      <c r="D8" s="10" t="str">
        <f>三菜!I4</f>
        <v>蒸蛋</v>
      </c>
      <c r="E8" s="10"/>
      <c r="F8" s="10"/>
      <c r="G8" s="10"/>
      <c r="H8" s="10"/>
      <c r="I8" s="10"/>
      <c r="J8" s="10"/>
      <c r="K8" s="10"/>
      <c r="L8" s="10"/>
      <c r="M8" s="10"/>
      <c r="N8" s="251"/>
    </row>
    <row r="9" spans="2:14" ht="20.100000000000001" customHeight="1" x14ac:dyDescent="0.3">
      <c r="B9" s="11" t="s">
        <v>3</v>
      </c>
      <c r="C9" s="248"/>
      <c r="D9" s="10" t="str">
        <f>三菜!M4</f>
        <v>炒履歷油菜</v>
      </c>
      <c r="E9" s="10"/>
      <c r="F9" s="10"/>
      <c r="G9" s="10"/>
      <c r="H9" s="10"/>
      <c r="I9" s="10"/>
      <c r="J9" s="10"/>
      <c r="K9" s="10"/>
      <c r="L9" s="10"/>
      <c r="M9" s="10"/>
      <c r="N9" s="251"/>
    </row>
    <row r="10" spans="2:14" ht="20.100000000000001" customHeight="1" x14ac:dyDescent="0.3">
      <c r="B10" s="12"/>
      <c r="C10" s="248"/>
      <c r="D10" s="10" t="str">
        <f>三菜!U4</f>
        <v>蔬菜豆腐湯</v>
      </c>
      <c r="E10" s="10"/>
      <c r="F10" s="10"/>
      <c r="G10" s="10"/>
      <c r="H10" s="10"/>
      <c r="I10" s="10"/>
      <c r="J10" s="10"/>
      <c r="K10" s="10"/>
      <c r="L10" s="10"/>
      <c r="M10" s="10"/>
      <c r="N10" s="251"/>
    </row>
    <row r="11" spans="2:14" ht="20.100000000000001" customHeight="1" thickBot="1" x14ac:dyDescent="0.35">
      <c r="B11" s="13"/>
      <c r="C11" s="249"/>
      <c r="D11" s="14" t="str">
        <f>三菜!Y4</f>
        <v>福樂鮮乳(77+5)</v>
      </c>
      <c r="E11" s="14"/>
      <c r="F11" s="14"/>
      <c r="G11" s="14"/>
      <c r="H11" s="14"/>
      <c r="I11" s="14"/>
      <c r="J11" s="14"/>
      <c r="K11" s="14"/>
      <c r="L11" s="14"/>
      <c r="M11" s="14"/>
      <c r="N11" s="252"/>
    </row>
    <row r="12" spans="2:14" ht="20.100000000000001" customHeight="1" x14ac:dyDescent="0.3">
      <c r="B12" s="15">
        <f>IF(三菜!B13&lt;&gt;"",三菜!B13,"")</f>
        <v>6</v>
      </c>
      <c r="C12" s="247" t="str">
        <f>RIGHT(IF(三菜!B17&lt;&gt;"",三菜!B17,""),1)</f>
        <v>二</v>
      </c>
      <c r="D12" s="16" t="str">
        <f>三菜!D13</f>
        <v>蕎麥飯(0.9K)</v>
      </c>
      <c r="E12" s="17"/>
      <c r="F12" s="17"/>
      <c r="G12" s="17"/>
      <c r="H12" s="17"/>
      <c r="I12" s="17"/>
      <c r="J12" s="17"/>
      <c r="K12" s="17"/>
      <c r="L12" s="17"/>
      <c r="M12" s="17"/>
      <c r="N12" s="253"/>
    </row>
    <row r="13" spans="2:14" ht="20.100000000000001" customHeight="1" x14ac:dyDescent="0.3">
      <c r="B13" s="11" t="s">
        <v>2</v>
      </c>
      <c r="C13" s="248"/>
      <c r="D13" s="10" t="str">
        <f>三菜!E13</f>
        <v>乾鍋燒肉片</v>
      </c>
      <c r="E13" s="10"/>
      <c r="F13" s="10"/>
      <c r="G13" s="10"/>
      <c r="H13" s="10"/>
      <c r="I13" s="10"/>
      <c r="J13" s="10"/>
      <c r="K13" s="10"/>
      <c r="L13" s="10"/>
      <c r="M13" s="10"/>
      <c r="N13" s="251"/>
    </row>
    <row r="14" spans="2:14" ht="20.100000000000001" customHeight="1" x14ac:dyDescent="0.3">
      <c r="B14" s="11">
        <f>IF(三菜!B15&lt;&gt;"",三菜!B15,"")</f>
        <v>10</v>
      </c>
      <c r="C14" s="248"/>
      <c r="D14" s="10" t="str">
        <f>三菜!I13</f>
        <v>小瓜炒玉米</v>
      </c>
      <c r="E14" s="10"/>
      <c r="F14" s="10"/>
      <c r="G14" s="10"/>
      <c r="H14" s="10"/>
      <c r="I14" s="10"/>
      <c r="J14" s="10"/>
      <c r="K14" s="10"/>
      <c r="L14" s="10"/>
      <c r="M14" s="10"/>
      <c r="N14" s="251"/>
    </row>
    <row r="15" spans="2:14" ht="20.100000000000001" customHeight="1" x14ac:dyDescent="0.3">
      <c r="B15" s="11" t="s">
        <v>3</v>
      </c>
      <c r="C15" s="248"/>
      <c r="D15" s="10" t="str">
        <f>三菜!M13</f>
        <v>炒履歷萵苣</v>
      </c>
      <c r="E15" s="10"/>
      <c r="F15" s="10"/>
      <c r="G15" s="10"/>
      <c r="H15" s="10"/>
      <c r="I15" s="10"/>
      <c r="J15" s="10"/>
      <c r="K15" s="10"/>
      <c r="L15" s="10"/>
      <c r="M15" s="10"/>
      <c r="N15" s="251"/>
    </row>
    <row r="16" spans="2:14" ht="20.100000000000001" customHeight="1" x14ac:dyDescent="0.3">
      <c r="B16" s="12"/>
      <c r="C16" s="248"/>
      <c r="D16" s="10" t="str">
        <f>三菜!U13</f>
        <v>花生粉圓豆花</v>
      </c>
      <c r="E16" s="10"/>
      <c r="F16" s="10"/>
      <c r="G16" s="10"/>
      <c r="H16" s="10"/>
      <c r="I16" s="10"/>
      <c r="J16" s="10"/>
      <c r="K16" s="10"/>
      <c r="L16" s="10"/>
      <c r="M16" s="10"/>
      <c r="N16" s="251"/>
    </row>
    <row r="17" spans="2:14" ht="20.100000000000001" customHeight="1" thickBot="1" x14ac:dyDescent="0.35">
      <c r="B17" s="13"/>
      <c r="C17" s="249"/>
      <c r="D17" s="14" t="str">
        <f>三菜!Y13</f>
        <v>水果(77+5)</v>
      </c>
      <c r="E17" s="14"/>
      <c r="F17" s="14"/>
      <c r="G17" s="14"/>
      <c r="H17" s="14"/>
      <c r="I17" s="14"/>
      <c r="J17" s="14"/>
      <c r="K17" s="14"/>
      <c r="L17" s="14"/>
      <c r="M17" s="14"/>
      <c r="N17" s="252"/>
    </row>
    <row r="18" spans="2:14" ht="20.100000000000001" customHeight="1" x14ac:dyDescent="0.3">
      <c r="B18" s="11">
        <f>IF(三菜!B22&lt;&gt;"",三菜!B22,"")</f>
        <v>6</v>
      </c>
      <c r="C18" s="247" t="str">
        <f>RIGHT(IF(三菜!B26&lt;&gt;"",三菜!B26,""),1)</f>
        <v>三</v>
      </c>
      <c r="D18" s="16" t="str">
        <f>三菜!D22</f>
        <v>白油麵(7K)</v>
      </c>
      <c r="E18" s="16"/>
      <c r="F18" s="16"/>
      <c r="G18" s="16"/>
      <c r="H18" s="16"/>
      <c r="I18" s="16"/>
      <c r="J18" s="16"/>
      <c r="K18" s="16"/>
      <c r="L18" s="16"/>
      <c r="M18" s="16"/>
      <c r="N18" s="251"/>
    </row>
    <row r="19" spans="2:14" ht="20.100000000000001" customHeight="1" x14ac:dyDescent="0.3">
      <c r="B19" s="11" t="s">
        <v>2</v>
      </c>
      <c r="C19" s="248"/>
      <c r="D19" s="10" t="str">
        <f>三菜!E22</f>
        <v>什錦炒肉絲</v>
      </c>
      <c r="E19" s="10"/>
      <c r="F19" s="10"/>
      <c r="G19" s="10"/>
      <c r="H19" s="10"/>
      <c r="I19" s="10"/>
      <c r="J19" s="10"/>
      <c r="K19" s="10"/>
      <c r="L19" s="10"/>
      <c r="M19" s="10"/>
      <c r="N19" s="251"/>
    </row>
    <row r="20" spans="2:14" ht="20.100000000000001" customHeight="1" x14ac:dyDescent="0.3">
      <c r="B20" s="11">
        <f>IF(三菜!B24&lt;&gt;"",三菜!B24,"")</f>
        <v>11</v>
      </c>
      <c r="C20" s="248"/>
      <c r="D20" s="10" t="str">
        <f>三菜!I22</f>
        <v>炸雞腿</v>
      </c>
      <c r="E20" s="10"/>
      <c r="F20" s="10"/>
      <c r="G20" s="10"/>
      <c r="H20" s="10"/>
      <c r="I20" s="10"/>
      <c r="J20" s="10"/>
      <c r="K20" s="10"/>
      <c r="L20" s="10"/>
      <c r="M20" s="10"/>
      <c r="N20" s="251"/>
    </row>
    <row r="21" spans="2:14" ht="20.100000000000001" customHeight="1" x14ac:dyDescent="0.3">
      <c r="B21" s="11" t="s">
        <v>3</v>
      </c>
      <c r="C21" s="248"/>
      <c r="D21" s="10" t="str">
        <f>三菜!M22</f>
        <v>炒履歷青江菜</v>
      </c>
      <c r="E21" s="10"/>
      <c r="F21" s="10"/>
      <c r="G21" s="10"/>
      <c r="H21" s="10"/>
      <c r="I21" s="10"/>
      <c r="J21" s="10"/>
      <c r="K21" s="10"/>
      <c r="L21" s="10"/>
      <c r="M21" s="10"/>
      <c r="N21" s="251"/>
    </row>
    <row r="22" spans="2:14" ht="19.5" customHeight="1" x14ac:dyDescent="0.3">
      <c r="B22" s="12"/>
      <c r="C22" s="248"/>
      <c r="D22" s="10" t="str">
        <f>三菜!U22</f>
        <v>味噌蔬菜湯</v>
      </c>
      <c r="E22" s="10"/>
      <c r="F22" s="10"/>
      <c r="G22" s="10"/>
      <c r="H22" s="10"/>
      <c r="I22" s="10"/>
      <c r="J22" s="10"/>
      <c r="K22" s="10"/>
      <c r="L22" s="10"/>
      <c r="M22" s="10"/>
      <c r="N22" s="251"/>
    </row>
    <row r="23" spans="2:14" ht="20.100000000000001" customHeight="1" thickBot="1" x14ac:dyDescent="0.35">
      <c r="B23" s="12"/>
      <c r="C23" s="249"/>
      <c r="D23" s="14" t="str">
        <f>三菜!Y22</f>
        <v>福樂草莓優格(54+5)</v>
      </c>
      <c r="E23" s="18"/>
      <c r="F23" s="18"/>
      <c r="G23" s="18"/>
      <c r="H23" s="18"/>
      <c r="I23" s="18"/>
      <c r="J23" s="18"/>
      <c r="K23" s="18"/>
      <c r="L23" s="18"/>
      <c r="M23" s="18"/>
      <c r="N23" s="251"/>
    </row>
    <row r="24" spans="2:14" ht="20.100000000000001" customHeight="1" x14ac:dyDescent="0.3">
      <c r="B24" s="15">
        <f>IF(三菜!B31&lt;&gt;"",三菜!B31,"")</f>
        <v>6</v>
      </c>
      <c r="C24" s="247" t="str">
        <f>RIGHT(IF(三菜!B35&lt;&gt;"",三菜!B35,""),1)</f>
        <v>四</v>
      </c>
      <c r="D24" s="16" t="str">
        <f>三菜!D31</f>
        <v>十穀米飯(0.9K)</v>
      </c>
      <c r="E24" s="17"/>
      <c r="F24" s="17"/>
      <c r="G24" s="17"/>
      <c r="H24" s="17"/>
      <c r="I24" s="17"/>
      <c r="J24" s="17"/>
      <c r="K24" s="17"/>
      <c r="L24" s="17"/>
      <c r="M24" s="17"/>
      <c r="N24" s="253"/>
    </row>
    <row r="25" spans="2:14" ht="20.100000000000001" customHeight="1" x14ac:dyDescent="0.3">
      <c r="B25" s="11" t="s">
        <v>2</v>
      </c>
      <c r="C25" s="248"/>
      <c r="D25" s="10" t="str">
        <f>三菜!E31</f>
        <v>三杯烏魚丁</v>
      </c>
      <c r="E25" s="10"/>
      <c r="F25" s="10"/>
      <c r="G25" s="10"/>
      <c r="H25" s="10"/>
      <c r="I25" s="10"/>
      <c r="J25" s="10"/>
      <c r="K25" s="10"/>
      <c r="L25" s="10"/>
      <c r="M25" s="10"/>
      <c r="N25" s="251"/>
    </row>
    <row r="26" spans="2:14" ht="20.100000000000001" customHeight="1" x14ac:dyDescent="0.3">
      <c r="B26" s="11">
        <f>IF(三菜!B33&lt;&gt;"",三菜!B33,"")</f>
        <v>12</v>
      </c>
      <c r="C26" s="248"/>
      <c r="D26" s="10" t="str">
        <f>三菜!I31</f>
        <v>菜頭煨肉片</v>
      </c>
      <c r="E26" s="10"/>
      <c r="F26" s="10"/>
      <c r="G26" s="10"/>
      <c r="H26" s="10"/>
      <c r="I26" s="10"/>
      <c r="J26" s="10"/>
      <c r="K26" s="10"/>
      <c r="L26" s="10"/>
      <c r="M26" s="10"/>
      <c r="N26" s="251"/>
    </row>
    <row r="27" spans="2:14" ht="20.100000000000001" customHeight="1" x14ac:dyDescent="0.3">
      <c r="B27" s="11" t="s">
        <v>3</v>
      </c>
      <c r="C27" s="248"/>
      <c r="D27" s="10" t="str">
        <f>三菜!M31</f>
        <v>炒履歷蚵白菜</v>
      </c>
      <c r="E27" s="10"/>
      <c r="F27" s="10"/>
      <c r="G27" s="10"/>
      <c r="H27" s="10"/>
      <c r="I27" s="10"/>
      <c r="J27" s="10"/>
      <c r="K27" s="10"/>
      <c r="L27" s="10"/>
      <c r="M27" s="10"/>
      <c r="N27" s="251"/>
    </row>
    <row r="28" spans="2:14" ht="20.100000000000001" customHeight="1" x14ac:dyDescent="0.3">
      <c r="B28" s="12"/>
      <c r="C28" s="248"/>
      <c r="D28" s="10" t="str">
        <f>三菜!U31</f>
        <v>南瓜排骨湯</v>
      </c>
      <c r="E28" s="10"/>
      <c r="F28" s="10"/>
      <c r="G28" s="10"/>
      <c r="H28" s="10"/>
      <c r="I28" s="10"/>
      <c r="J28" s="10"/>
      <c r="K28" s="10"/>
      <c r="L28" s="10"/>
      <c r="M28" s="10"/>
      <c r="N28" s="251"/>
    </row>
    <row r="29" spans="2:14" ht="20.100000000000001" customHeight="1" thickBot="1" x14ac:dyDescent="0.35">
      <c r="B29" s="13"/>
      <c r="C29" s="249"/>
      <c r="D29" s="14" t="str">
        <f>三菜!Y31</f>
        <v>水果(77+5)</v>
      </c>
      <c r="E29" s="14"/>
      <c r="F29" s="14"/>
      <c r="G29" s="14"/>
      <c r="H29" s="14"/>
      <c r="I29" s="14"/>
      <c r="J29" s="14"/>
      <c r="K29" s="14"/>
      <c r="L29" s="14"/>
      <c r="M29" s="14"/>
      <c r="N29" s="252"/>
    </row>
    <row r="30" spans="2:14" ht="20.100000000000001" customHeight="1" x14ac:dyDescent="0.3">
      <c r="B30" s="15">
        <f>IF(三菜!B40&lt;&gt;"",三菜!B40,"")</f>
        <v>6</v>
      </c>
      <c r="C30" s="247" t="str">
        <f>RIGHT(IF(三菜!B44&lt;&gt;"",三菜!B44,""),1)</f>
        <v>五</v>
      </c>
      <c r="D30" s="16" t="str">
        <f>三菜!D40</f>
        <v>糙米飯(0.9K)</v>
      </c>
      <c r="E30" s="17"/>
      <c r="F30" s="17"/>
      <c r="G30" s="17"/>
      <c r="H30" s="17"/>
      <c r="I30" s="17"/>
      <c r="J30" s="17"/>
      <c r="K30" s="17"/>
      <c r="L30" s="17"/>
      <c r="M30" s="17"/>
      <c r="N30" s="253"/>
    </row>
    <row r="31" spans="2:14" ht="20.100000000000001" customHeight="1" x14ac:dyDescent="0.3">
      <c r="B31" s="11" t="s">
        <v>2</v>
      </c>
      <c r="C31" s="248"/>
      <c r="D31" s="10" t="str">
        <f>三菜!E40</f>
        <v>麻香豬肉</v>
      </c>
      <c r="E31" s="10"/>
      <c r="F31" s="10"/>
      <c r="G31" s="10"/>
      <c r="H31" s="10"/>
      <c r="I31" s="10"/>
      <c r="J31" s="10"/>
      <c r="K31" s="10"/>
      <c r="L31" s="10"/>
      <c r="M31" s="10"/>
      <c r="N31" s="251"/>
    </row>
    <row r="32" spans="2:14" ht="20.100000000000001" customHeight="1" x14ac:dyDescent="0.3">
      <c r="B32" s="11">
        <f>IF(三菜!B42&lt;&gt;"",三菜!B42,"")</f>
        <v>13</v>
      </c>
      <c r="C32" s="248"/>
      <c r="D32" s="10" t="str">
        <f>三菜!I40</f>
        <v>時蔬拌豆包</v>
      </c>
      <c r="E32" s="10"/>
      <c r="F32" s="10"/>
      <c r="G32" s="10"/>
      <c r="H32" s="10"/>
      <c r="I32" s="10"/>
      <c r="J32" s="10"/>
      <c r="K32" s="10"/>
      <c r="L32" s="10"/>
      <c r="M32" s="10"/>
      <c r="N32" s="251"/>
    </row>
    <row r="33" spans="2:14" ht="20.100000000000001" customHeight="1" x14ac:dyDescent="0.3">
      <c r="B33" s="11" t="s">
        <v>3</v>
      </c>
      <c r="C33" s="248"/>
      <c r="D33" s="10" t="str">
        <f>三菜!M40</f>
        <v>炒有機空心菜</v>
      </c>
      <c r="E33" s="10"/>
      <c r="F33" s="10"/>
      <c r="G33" s="10"/>
      <c r="H33" s="10"/>
      <c r="I33" s="10"/>
      <c r="J33" s="10"/>
      <c r="K33" s="10"/>
      <c r="L33" s="10"/>
      <c r="M33" s="10"/>
      <c r="N33" s="251"/>
    </row>
    <row r="34" spans="2:14" ht="20.100000000000001" customHeight="1" x14ac:dyDescent="0.3">
      <c r="B34" s="12"/>
      <c r="C34" s="248"/>
      <c r="D34" s="10" t="str">
        <f>三菜!U40</f>
        <v>筍片鮮菇湯</v>
      </c>
      <c r="E34" s="10"/>
      <c r="F34" s="10"/>
      <c r="G34" s="10"/>
      <c r="H34" s="10"/>
      <c r="I34" s="10"/>
      <c r="J34" s="10"/>
      <c r="K34" s="10"/>
      <c r="L34" s="10"/>
      <c r="M34" s="10"/>
      <c r="N34" s="251"/>
    </row>
    <row r="35" spans="2:14" ht="20.100000000000001" customHeight="1" thickBot="1" x14ac:dyDescent="0.35">
      <c r="B35" s="13"/>
      <c r="C35" s="249"/>
      <c r="D35" s="14" t="str">
        <f>三菜!Y40</f>
        <v>校園麵包-特濃牛奶-205大卡(77+5)</v>
      </c>
      <c r="E35" s="14"/>
      <c r="F35" s="14"/>
      <c r="G35" s="14"/>
      <c r="H35" s="14"/>
      <c r="I35" s="14"/>
      <c r="J35" s="14"/>
      <c r="K35" s="14"/>
      <c r="L35" s="14"/>
      <c r="M35" s="14"/>
      <c r="N35" s="252"/>
    </row>
    <row r="36" spans="2:14" ht="20.100000000000001" customHeight="1" x14ac:dyDescent="0.3"/>
    <row r="37" spans="2:14" ht="20.100000000000001" customHeight="1" x14ac:dyDescent="0.3">
      <c r="B37" t="s">
        <v>4</v>
      </c>
    </row>
    <row r="38" spans="2:14" ht="20.100000000000001" customHeight="1" x14ac:dyDescent="0.3">
      <c r="B38" t="s">
        <v>5</v>
      </c>
    </row>
  </sheetData>
  <mergeCells count="19">
    <mergeCell ref="C30:C35"/>
    <mergeCell ref="N6:N11"/>
    <mergeCell ref="N12:N17"/>
    <mergeCell ref="N18:N23"/>
    <mergeCell ref="N24:N29"/>
    <mergeCell ref="N30:N35"/>
    <mergeCell ref="C6:C11"/>
    <mergeCell ref="C12:C17"/>
    <mergeCell ref="C18:C23"/>
    <mergeCell ref="C24:C29"/>
    <mergeCell ref="E4:G4"/>
    <mergeCell ref="H4:J4"/>
    <mergeCell ref="K4:M4"/>
    <mergeCell ref="B2:N2"/>
    <mergeCell ref="B3:N3"/>
    <mergeCell ref="B4:B5"/>
    <mergeCell ref="C4:C5"/>
    <mergeCell ref="D4:D5"/>
    <mergeCell ref="N4:N5"/>
  </mergeCells>
  <phoneticPr fontId="3" type="noConversion"/>
  <printOptions horizontalCentered="1" verticalCentered="1"/>
  <pageMargins left="0.27559055118110237" right="0.31496062992125984" top="0.55118110236220474" bottom="0.51181102362204722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已命名的範圍</vt:lpstr>
      </vt:variant>
      <vt:variant>
        <vt:i4>1</vt:i4>
      </vt:variant>
    </vt:vector>
  </HeadingPairs>
  <TitlesOfParts>
    <vt:vector size="5" baseType="lpstr">
      <vt:lpstr>三菜</vt:lpstr>
      <vt:lpstr>橫式(南投)(百分比)</vt:lpstr>
      <vt:lpstr>橫式(南投個重)(百分比)</vt:lpstr>
      <vt:lpstr>意見表</vt:lpstr>
      <vt:lpstr>'橫式(南投個重)(百分比)'!Print_Area</vt:lpstr>
    </vt:vector>
  </TitlesOfParts>
  <Company>御廚皇事業股份有限公司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阿拉丁</dc:creator>
  <cp:lastModifiedBy>PC20210305</cp:lastModifiedBy>
  <cp:lastPrinted>2022-05-17T03:18:00Z</cp:lastPrinted>
  <dcterms:created xsi:type="dcterms:W3CDTF">2003-03-13T12:56:25Z</dcterms:created>
  <dcterms:modified xsi:type="dcterms:W3CDTF">2025-06-05T00:24:01Z</dcterms:modified>
</cp:coreProperties>
</file>