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11024\Desktop\新增資料夾 (2)\"/>
    </mc:Choice>
  </mc:AlternateContent>
  <bookViews>
    <workbookView xWindow="240" yWindow="90" windowWidth="12120" windowHeight="8385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G49" i="7" l="1"/>
  <c r="A56" i="7" l="1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0" i="7" l="1"/>
  <c r="AE51" i="7"/>
  <c r="AE48" i="7"/>
  <c r="Z52" i="7"/>
  <c r="Z49" i="7"/>
  <c r="Z50" i="7"/>
  <c r="Z51" i="7"/>
  <c r="Z48" i="7"/>
  <c r="Z47" i="7"/>
  <c r="Y52" i="7"/>
  <c r="Y51" i="7"/>
  <c r="T52" i="7"/>
  <c r="T49" i="7"/>
  <c r="T50" i="7"/>
  <c r="T51" i="7"/>
  <c r="T48" i="7"/>
  <c r="T47" i="7"/>
  <c r="S50" i="7"/>
  <c r="S51" i="7"/>
  <c r="N52" i="7"/>
  <c r="N49" i="7"/>
  <c r="N50" i="7"/>
  <c r="N51" i="7"/>
  <c r="N48" i="7"/>
  <c r="N47" i="7"/>
  <c r="M52" i="7"/>
  <c r="M49" i="7"/>
  <c r="M51" i="7"/>
  <c r="M48" i="7"/>
  <c r="H52" i="7"/>
  <c r="H49" i="7"/>
  <c r="H50" i="7"/>
  <c r="H51" i="7"/>
  <c r="H48" i="7"/>
  <c r="H47" i="7"/>
  <c r="G52" i="7"/>
  <c r="G50" i="7"/>
  <c r="G51" i="7"/>
  <c r="B52" i="7"/>
  <c r="B49" i="7"/>
  <c r="B50" i="7"/>
  <c r="B51" i="7"/>
  <c r="B48" i="7"/>
  <c r="B47" i="7"/>
  <c r="AE47" i="7"/>
  <c r="Y47" i="7"/>
  <c r="S47" i="7"/>
  <c r="M47" i="7"/>
  <c r="G47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S43" i="7"/>
  <c r="S46" i="7" s="1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S53" i="7" l="1"/>
  <c r="Y44" i="7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AM45" i="8"/>
  <c r="AM44" i="8"/>
  <c r="AM46" i="8"/>
  <c r="G46" i="7"/>
  <c r="G45" i="7"/>
  <c r="G44" i="7"/>
  <c r="G45" i="8"/>
  <c r="G46" i="8"/>
  <c r="G44" i="8"/>
  <c r="AE46" i="8"/>
  <c r="AE44" i="8"/>
  <c r="AE45" i="8"/>
  <c r="O44" i="8"/>
  <c r="O45" i="8"/>
  <c r="O46" i="8"/>
  <c r="W46" i="8"/>
  <c r="W44" i="8"/>
  <c r="W45" i="8"/>
</calcChain>
</file>

<file path=xl/sharedStrings.xml><?xml version="1.0" encoding="utf-8"?>
<sst xmlns="http://schemas.openxmlformats.org/spreadsheetml/2006/main" count="570" uniqueCount="261">
  <si>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</si>
  <si>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</si>
  <si>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</si>
  <si>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</si>
  <si>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</si>
  <si>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</si>
  <si>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</si>
  <si>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</si>
  <si>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</si>
  <si>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</si>
  <si>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</si>
  <si>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</si>
  <si>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</si>
  <si>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</si>
  <si>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</si>
  <si>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</si>
  <si>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</si>
  <si>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</si>
  <si>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</si>
  <si>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</si>
  <si>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</si>
  <si>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</si>
  <si>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</si>
  <si>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</si>
  <si>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</si>
  <si>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</si>
  <si>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</si>
  <si>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</si>
  <si>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</si>
  <si>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</si>
  <si>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</si>
  <si>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</si>
  <si>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</si>
  <si>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</si>
  <si>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</si>
  <si>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</si>
  <si>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</si>
  <si>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</si>
  <si>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</si>
  <si>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</si>
  <si>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</si>
  <si>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</si>
  <si>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</si>
  <si>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</si>
  <si>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</si>
  <si>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</si>
  <si>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</si>
  <si>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</si>
  <si>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</si>
  <si>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</si>
  <si>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</si>
  <si>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</si>
  <si>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</si>
  <si>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</si>
  <si>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</si>
  <si>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</si>
  <si>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</si>
  <si>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</si>
  <si>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</si>
  <si>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</si>
  <si>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</si>
  <si>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</si>
  <si>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</si>
  <si>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</si>
  <si>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</si>
  <si>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</si>
  <si>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</si>
  <si>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</si>
  <si>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</si>
  <si>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</si>
  <si>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</si>
  <si>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</si>
  <si>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</si>
  <si>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</si>
  <si>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</si>
  <si>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</si>
  <si>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</si>
  <si>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</si>
  <si>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</si>
  <si>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</si>
  <si>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</si>
  <si>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</si>
  <si>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</si>
  <si>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</si>
  <si>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</si>
  <si>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</si>
  <si>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</si>
  <si>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</si>
  <si>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</si>
  <si>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</si>
  <si>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</si>
  <si>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</si>
  <si>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</si>
  <si>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113學年度第1學期第2週午餐菜單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</si>
  <si>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</si>
  <si>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</si>
  <si>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</si>
  <si>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</si>
  <si>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</si>
  <si>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日</t>
    <phoneticPr fontId="3" type="noConversion"/>
  </si>
  <si>
    <t>義式雞丁</t>
  </si>
  <si>
    <t>0.0份</t>
    <phoneticPr fontId="3" type="noConversion"/>
  </si>
  <si>
    <t>0.0份</t>
    <phoneticPr fontId="3" type="noConversion"/>
  </si>
  <si>
    <t>脂肪</t>
    <phoneticPr fontId="3" type="noConversion"/>
  </si>
  <si>
    <t>醣類</t>
    <phoneticPr fontId="3" type="noConversion"/>
  </si>
  <si>
    <t>骨腿丁(CAS)</t>
  </si>
  <si>
    <t>公斤</t>
  </si>
  <si>
    <t>杏鮑菇(A)(QR)</t>
  </si>
  <si>
    <t>洋蔥</t>
  </si>
  <si>
    <t>蒜仁(0.3K/包)</t>
  </si>
  <si>
    <t>包</t>
  </si>
  <si>
    <t>義大利香料(250g)-小磨坊</t>
  </si>
  <si>
    <t>蔥(0.5K/把)(兩天用)</t>
  </si>
  <si>
    <t>把</t>
  </si>
  <si>
    <t>星期一</t>
    <phoneticPr fontId="3" type="noConversion"/>
  </si>
  <si>
    <t>餐數</t>
    <phoneticPr fontId="3" type="noConversion"/>
  </si>
  <si>
    <t>蘿蔔什錦羹</t>
  </si>
  <si>
    <t>菜頭</t>
  </si>
  <si>
    <t>手工肉羹</t>
  </si>
  <si>
    <t>大白菜</t>
  </si>
  <si>
    <t>金針菇(QR)</t>
  </si>
  <si>
    <t>紅蘿蔔</t>
  </si>
  <si>
    <t>炒高麗菜</t>
  </si>
  <si>
    <t>蛋白質</t>
    <phoneticPr fontId="3" type="noConversion"/>
  </si>
  <si>
    <t>高麗菜</t>
  </si>
  <si>
    <t>翡翠羹湯</t>
  </si>
  <si>
    <t>蛋(春明)</t>
  </si>
  <si>
    <t>翡翠羹(0.3K)</t>
  </si>
  <si>
    <t>盒</t>
  </si>
  <si>
    <t>月</t>
    <phoneticPr fontId="3" type="noConversion"/>
  </si>
  <si>
    <t>履歷豆奶(獎勵金)/海苔(74+5)</t>
    <phoneticPr fontId="3" type="noConversion"/>
  </si>
  <si>
    <t>糙米飯</t>
  </si>
  <si>
    <t>碎瓜肉燥</t>
  </si>
  <si>
    <t>溫體絞肉(井野)(臺灣)</t>
  </si>
  <si>
    <t>碎瓜</t>
  </si>
  <si>
    <t>油蔥酥(小-300g)</t>
  </si>
  <si>
    <t>冬蝦皮</t>
  </si>
  <si>
    <t>星期二</t>
    <phoneticPr fontId="3" type="noConversion"/>
  </si>
  <si>
    <t>彩椒干片</t>
  </si>
  <si>
    <t>黃豆芽</t>
  </si>
  <si>
    <t>彩色椒(QR)</t>
  </si>
  <si>
    <t>非基改豆干片</t>
  </si>
  <si>
    <t>木耳(切絲)</t>
  </si>
  <si>
    <t>炒履歷青江菜</t>
  </si>
  <si>
    <t>履歷青江菜</t>
  </si>
  <si>
    <t>美白菇(QR)</t>
  </si>
  <si>
    <t>紅豆薏仁湯</t>
  </si>
  <si>
    <t>二砂台糖(1K/包)</t>
  </si>
  <si>
    <t>紅豆(國產TAP)</t>
  </si>
  <si>
    <t>大薏仁(日期)</t>
  </si>
  <si>
    <t>水果(74+5)</t>
  </si>
  <si>
    <t>月</t>
    <phoneticPr fontId="3" type="noConversion"/>
  </si>
  <si>
    <t>星期三</t>
    <phoneticPr fontId="3" type="noConversion"/>
  </si>
  <si>
    <t>餐數</t>
    <phoneticPr fontId="3" type="noConversion"/>
  </si>
  <si>
    <t>嘉義雞肉飯</t>
  </si>
  <si>
    <t>醣類</t>
    <phoneticPr fontId="3" type="noConversion"/>
  </si>
  <si>
    <t>熟雞肉絲(1k/包)(CAS)</t>
  </si>
  <si>
    <t>溫體絞肉(粗瘦)井野</t>
  </si>
  <si>
    <t>濕香菇(小朵)(QR)</t>
  </si>
  <si>
    <t>紅蔥頭(碎)</t>
  </si>
  <si>
    <t>紅燒油豆腐</t>
  </si>
  <si>
    <t>三角油豆腐(大-pc)</t>
  </si>
  <si>
    <t>個</t>
  </si>
  <si>
    <t>三角油豆腐(大-pc)(備品)</t>
  </si>
  <si>
    <t>滷包小磨坊(30g)(小包)</t>
  </si>
  <si>
    <t>炒綠花椰菜</t>
  </si>
  <si>
    <t>冷凍綠花椰菜(CAS)</t>
  </si>
  <si>
    <t>日</t>
    <phoneticPr fontId="3" type="noConversion"/>
  </si>
  <si>
    <t>玉米排骨湯</t>
  </si>
  <si>
    <t>冷凍黃玉米塊(CAS)</t>
  </si>
  <si>
    <t>龍骨丁(井野)</t>
  </si>
  <si>
    <t>餐數</t>
    <phoneticPr fontId="3" type="noConversion"/>
  </si>
  <si>
    <t>蛋白質</t>
    <phoneticPr fontId="3" type="noConversion"/>
  </si>
  <si>
    <t>保久乳(74+5)</t>
  </si>
  <si>
    <t>紫米飯</t>
  </si>
  <si>
    <t>星期四</t>
    <phoneticPr fontId="3" type="noConversion"/>
  </si>
  <si>
    <t>蒜香蔬菜燒魚丁</t>
  </si>
  <si>
    <t>鯰魚丁(QR)(Ｋ)</t>
  </si>
  <si>
    <t>冷凍玉米筍</t>
  </si>
  <si>
    <t>鴻喜菇(QR)</t>
  </si>
  <si>
    <t>白醬洋芋</t>
  </si>
  <si>
    <t>洋芋</t>
  </si>
  <si>
    <t>玉米濃湯粉(1K)</t>
  </si>
  <si>
    <t>碎培根(津谷)CAS</t>
  </si>
  <si>
    <t>炒履歷油菜</t>
  </si>
  <si>
    <t>履歷油菜</t>
  </si>
  <si>
    <t>袖珍菇(QR)</t>
  </si>
  <si>
    <t>冬瓜雪蓮子湯</t>
  </si>
  <si>
    <t>冬瓜</t>
  </si>
  <si>
    <t>小排骨(肉)井野</t>
  </si>
  <si>
    <t>薑絲0.6K/包</t>
  </si>
  <si>
    <t>雪蓮子</t>
  </si>
  <si>
    <t>脂肪</t>
    <phoneticPr fontId="3" type="noConversion"/>
  </si>
  <si>
    <t>星期五</t>
    <phoneticPr fontId="3" type="noConversion"/>
  </si>
  <si>
    <t>蘑菇大排</t>
  </si>
  <si>
    <t>里肌肉片(10)(pc)(陞煇)</t>
  </si>
  <si>
    <t>片</t>
  </si>
  <si>
    <t>里肌肉片(10)(pc)陞煇備品</t>
  </si>
  <si>
    <t>蘑菇醬(中-850g)</t>
  </si>
  <si>
    <t>罐</t>
  </si>
  <si>
    <t>蔥(0.5K/把)</t>
  </si>
  <si>
    <t>南瓜炒蛋</t>
  </si>
  <si>
    <t>南瓜</t>
  </si>
  <si>
    <t>炒有機空心菜</t>
  </si>
  <si>
    <t>有機空心菜(雲)</t>
  </si>
  <si>
    <t>鮮筍湯</t>
  </si>
  <si>
    <t>新鮮竹筍片</t>
  </si>
  <si>
    <t>養樂多低糖優酪乳(74+5)</t>
  </si>
  <si>
    <t>5.8份</t>
    <phoneticPr fontId="3" type="noConversion"/>
  </si>
  <si>
    <t>0.0份</t>
    <phoneticPr fontId="3" type="noConversion"/>
  </si>
  <si>
    <t>2.1份</t>
    <phoneticPr fontId="3" type="noConversion"/>
  </si>
  <si>
    <t>2.0份</t>
    <phoneticPr fontId="3" type="noConversion"/>
  </si>
  <si>
    <t>1025大卡</t>
    <phoneticPr fontId="3" type="noConversion"/>
  </si>
  <si>
    <t>51.1 g</t>
    <phoneticPr fontId="3" type="noConversion"/>
  </si>
  <si>
    <t>38.9 g</t>
    <phoneticPr fontId="3" type="noConversion"/>
  </si>
  <si>
    <t>116.0 g</t>
    <phoneticPr fontId="3" type="noConversion"/>
  </si>
  <si>
    <t>6.0份</t>
    <phoneticPr fontId="3" type="noConversion"/>
  </si>
  <si>
    <t>2.5份</t>
    <phoneticPr fontId="3" type="noConversion"/>
  </si>
  <si>
    <t>1.7份</t>
    <phoneticPr fontId="3" type="noConversion"/>
  </si>
  <si>
    <t>841大卡</t>
    <phoneticPr fontId="3" type="noConversion"/>
  </si>
  <si>
    <t>34.8 g</t>
    <phoneticPr fontId="3" type="noConversion"/>
  </si>
  <si>
    <t>23.2 g</t>
    <phoneticPr fontId="3" type="noConversion"/>
  </si>
  <si>
    <t>123.9 g</t>
    <phoneticPr fontId="3" type="noConversion"/>
  </si>
  <si>
    <t>4.9份</t>
    <phoneticPr fontId="3" type="noConversion"/>
  </si>
  <si>
    <t>798大卡</t>
    <phoneticPr fontId="3" type="noConversion"/>
  </si>
  <si>
    <t>37.7 g</t>
    <phoneticPr fontId="3" type="noConversion"/>
  </si>
  <si>
    <t>32.4 g</t>
    <phoneticPr fontId="3" type="noConversion"/>
  </si>
  <si>
    <t>91.2 g</t>
    <phoneticPr fontId="3" type="noConversion"/>
  </si>
  <si>
    <t>5.4份</t>
    <phoneticPr fontId="3" type="noConversion"/>
  </si>
  <si>
    <t>2.4份</t>
    <phoneticPr fontId="3" type="noConversion"/>
  </si>
  <si>
    <t>735大卡</t>
    <phoneticPr fontId="3" type="noConversion"/>
  </si>
  <si>
    <t>34.6 g</t>
    <phoneticPr fontId="3" type="noConversion"/>
  </si>
  <si>
    <t>24.7 g</t>
    <phoneticPr fontId="3" type="noConversion"/>
  </si>
  <si>
    <t>92.9 g</t>
    <phoneticPr fontId="3" type="noConversion"/>
  </si>
  <si>
    <t>5.2份</t>
    <phoneticPr fontId="3" type="noConversion"/>
  </si>
  <si>
    <t>2.6份</t>
    <phoneticPr fontId="3" type="noConversion"/>
  </si>
  <si>
    <t>2.0份</t>
    <phoneticPr fontId="3" type="noConversion"/>
  </si>
  <si>
    <t>741大卡</t>
    <phoneticPr fontId="3" type="noConversion"/>
  </si>
  <si>
    <t>19.1 g</t>
    <phoneticPr fontId="3" type="noConversion"/>
  </si>
  <si>
    <t>24.8 g</t>
    <phoneticPr fontId="3" type="noConversion"/>
  </si>
  <si>
    <t>110.6 g</t>
    <phoneticPr fontId="3" type="noConversion"/>
  </si>
  <si>
    <r>
      <t>3.5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</si>
  <si>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</si>
  <si>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2.4</t>
    </r>
    <r>
      <rPr>
        <sz val="16"/>
        <rFont val="細明體"/>
        <family val="3"/>
        <charset val="136"/>
      </rPr>
      <t>份</t>
    </r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</si>
  <si>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</si>
  <si>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2.1</t>
    </r>
    <r>
      <rPr>
        <sz val="16"/>
        <rFont val="細明體"/>
        <family val="3"/>
        <charset val="136"/>
      </rPr>
      <t>份</t>
    </r>
    <phoneticPr fontId="3" type="noConversion"/>
  </si>
  <si>
    <r>
      <t>2.9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</si>
  <si>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</si>
  <si>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2.2</t>
    </r>
    <r>
      <rPr>
        <sz val="16"/>
        <rFont val="細明體"/>
        <family val="3"/>
        <charset val="136"/>
      </rPr>
      <t>份</t>
    </r>
    <phoneticPr fontId="3" type="noConversion"/>
  </si>
  <si>
    <r>
      <t>0.5</t>
    </r>
    <r>
      <rPr>
        <sz val="16"/>
        <rFont val="細明體"/>
        <family val="3"/>
        <charset val="136"/>
      </rPr>
      <t>份</t>
    </r>
    <phoneticPr fontId="3" type="noConversion"/>
  </si>
  <si>
    <r>
      <t>3.5</t>
    </r>
    <r>
      <rPr>
        <sz val="16"/>
        <rFont val="細明體"/>
        <family val="3"/>
        <charset val="136"/>
      </rPr>
      <t>份</t>
    </r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</si>
  <si>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</si>
  <si>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</si>
  <si>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1.9</t>
    </r>
    <r>
      <rPr>
        <sz val="16"/>
        <rFont val="細明體"/>
        <family val="3"/>
        <charset val="136"/>
      </rPr>
      <t>份</t>
    </r>
    <phoneticPr fontId="3" type="noConversion"/>
  </si>
  <si>
    <r>
      <t>2.4</t>
    </r>
    <r>
      <rPr>
        <sz val="16"/>
        <rFont val="細明體"/>
        <family val="3"/>
        <charset val="136"/>
      </rPr>
      <t>份</t>
    </r>
    <phoneticPr fontId="3" type="noConversion"/>
  </si>
  <si>
    <r>
      <t>1.9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</si>
  <si>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</si>
  <si>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2.9</t>
    </r>
    <r>
      <rPr>
        <sz val="16"/>
        <rFont val="細明體"/>
        <family val="3"/>
        <charset val="136"/>
      </rPr>
      <t>份</t>
    </r>
    <phoneticPr fontId="3" type="noConversion"/>
  </si>
  <si>
    <r>
      <t>2.1</t>
    </r>
    <r>
      <rPr>
        <sz val="16"/>
        <rFont val="細明體"/>
        <family val="3"/>
        <charset val="136"/>
      </rPr>
      <t>份</t>
    </r>
    <phoneticPr fontId="3" type="noConversion"/>
  </si>
  <si>
    <r>
      <t>2.2</t>
    </r>
    <r>
      <rPr>
        <sz val="16"/>
        <rFont val="細明體"/>
        <family val="3"/>
        <charset val="136"/>
      </rPr>
      <t>份</t>
    </r>
    <phoneticPr fontId="3" type="noConversion"/>
  </si>
  <si>
    <r>
      <t>0.5</t>
    </r>
    <r>
      <rPr>
        <sz val="16"/>
        <rFont val="細明體"/>
        <family val="3"/>
        <charset val="136"/>
      </rPr>
      <t>份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</si>
</sst>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topLeftCell="A22" zoomScale="60" zoomScaleNormal="60" workbookViewId="0">
      <selection activeCell="AG40" sqref="AG40"/>
    </sheetView>
  </sheetViews>
  <sheetFormatPr defaultRowHeight="16.5" x14ac:dyDescent="0.25"/>
  <cols>
    <col min="1" max="1" width="0.75" style="4" customWidth="1"/>
    <col min="2" max="2" width="4.875" style="4" customWidth="1"/>
    <col min="3" max="3" width="4.625" style="4" hidden="1" customWidth="1"/>
    <col min="4" max="4" width="7.625" style="4" customWidth="1"/>
    <col min="5" max="5" width="18.625" style="4" customWidth="1"/>
    <col min="6" max="6" width="5" style="23" hidden="1" customWidth="1"/>
    <col min="7" max="7" width="5.25" style="23" customWidth="1"/>
    <col min="8" max="8" width="4.375" style="4" customWidth="1"/>
    <col min="9" max="9" width="18.625" style="4" customWidth="1"/>
    <col min="10" max="10" width="5" style="23" hidden="1" customWidth="1"/>
    <col min="11" max="11" width="5.25" style="23" customWidth="1"/>
    <col min="12" max="12" width="4.375" style="4" customWidth="1"/>
    <col min="13" max="13" width="18.625" style="4" customWidth="1"/>
    <col min="14" max="14" width="5" style="23" hidden="1" customWidth="1"/>
    <col min="15" max="15" width="5.25" style="23" customWidth="1"/>
    <col min="16" max="16" width="4.375" style="4" customWidth="1"/>
    <col min="17" max="17" width="12.5" style="4" hidden="1" customWidth="1"/>
    <col min="18" max="19" width="5" style="23" hidden="1" customWidth="1"/>
    <col min="20" max="20" width="4.375" style="4" hidden="1" customWidth="1"/>
    <col min="21" max="21" width="18.625" style="4" customWidth="1"/>
    <col min="22" max="22" width="5" style="23" hidden="1" customWidth="1"/>
    <col min="23" max="23" width="5.25" style="23" customWidth="1"/>
    <col min="24" max="24" width="4.375" style="4" customWidth="1"/>
    <col min="25" max="25" width="6.75" style="4" customWidth="1"/>
    <col min="26" max="26" width="18.375" style="4" customWidth="1"/>
    <col min="27" max="27" width="8.625" style="4" customWidth="1"/>
    <col min="28" max="30" width="0" style="4" hidden="1" customWidth="1"/>
    <col min="31" max="16384" width="9" style="4"/>
  </cols>
  <sheetData>
    <row r="1" spans="2:30" s="1" customFormat="1" ht="45" customHeight="1" x14ac:dyDescent="0.6">
      <c r="B1" s="140" t="s">
        <v>93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30" s="1" customFormat="1" ht="26.1" customHeight="1" thickBot="1" x14ac:dyDescent="0.3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0" s="2" customFormat="1" ht="48" customHeight="1" x14ac:dyDescent="0.3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39</v>
      </c>
      <c r="N3" s="138"/>
      <c r="O3" s="138"/>
      <c r="P3" s="139"/>
      <c r="Q3" s="137" t="s">
        <v>39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30" s="3" customFormat="1" ht="30" customHeight="1" x14ac:dyDescent="0.35">
      <c r="B4" s="64">
        <v>9</v>
      </c>
      <c r="C4" s="146"/>
      <c r="D4" s="141" t="s">
        <v>97</v>
      </c>
      <c r="E4" s="126" t="s">
        <v>100</v>
      </c>
      <c r="F4" s="127"/>
      <c r="G4" s="127"/>
      <c r="H4" s="128"/>
      <c r="I4" s="126" t="s">
        <v>116</v>
      </c>
      <c r="J4" s="127"/>
      <c r="K4" s="127"/>
      <c r="L4" s="128"/>
      <c r="M4" s="126" t="s">
        <v>122</v>
      </c>
      <c r="N4" s="127"/>
      <c r="O4" s="127"/>
      <c r="P4" s="128"/>
      <c r="Q4" s="126"/>
      <c r="R4" s="127"/>
      <c r="S4" s="127"/>
      <c r="T4" s="128"/>
      <c r="U4" s="126" t="s">
        <v>125</v>
      </c>
      <c r="V4" s="127"/>
      <c r="W4" s="127"/>
      <c r="X4" s="128"/>
      <c r="Y4" s="141" t="s">
        <v>130</v>
      </c>
      <c r="Z4" s="72" t="s">
        <v>40</v>
      </c>
      <c r="AA4" s="59" t="s">
        <v>208</v>
      </c>
    </row>
    <row r="5" spans="2:30" s="3" customFormat="1" ht="26.1" customHeight="1" x14ac:dyDescent="0.35">
      <c r="B5" s="64" t="s">
        <v>129</v>
      </c>
      <c r="C5" s="147"/>
      <c r="D5" s="149"/>
      <c r="E5" s="33" t="s">
        <v>105</v>
      </c>
      <c r="F5" s="34">
        <v>87.84</v>
      </c>
      <c r="G5" s="34">
        <v>6.5</v>
      </c>
      <c r="H5" s="35" t="s">
        <v>106</v>
      </c>
      <c r="I5" s="36" t="s">
        <v>117</v>
      </c>
      <c r="J5" s="37">
        <v>47.3</v>
      </c>
      <c r="K5" s="37">
        <v>3.5</v>
      </c>
      <c r="L5" s="35" t="s">
        <v>106</v>
      </c>
      <c r="M5" s="36" t="s">
        <v>124</v>
      </c>
      <c r="N5" s="37">
        <v>67.569999999999993</v>
      </c>
      <c r="O5" s="37">
        <v>5</v>
      </c>
      <c r="P5" s="35" t="s">
        <v>106</v>
      </c>
      <c r="Q5" s="38"/>
      <c r="R5" s="37"/>
      <c r="S5" s="37"/>
      <c r="T5" s="35"/>
      <c r="U5" s="39" t="s">
        <v>126</v>
      </c>
      <c r="V5" s="37">
        <v>47.3</v>
      </c>
      <c r="W5" s="37">
        <v>3.5</v>
      </c>
      <c r="X5" s="35" t="s">
        <v>106</v>
      </c>
      <c r="Y5" s="142"/>
      <c r="Z5" s="73" t="s">
        <v>41</v>
      </c>
      <c r="AA5" s="59" t="s">
        <v>209</v>
      </c>
    </row>
    <row r="6" spans="2:30" s="3" customFormat="1" ht="26.1" customHeight="1" x14ac:dyDescent="0.35">
      <c r="B6" s="64">
        <v>2</v>
      </c>
      <c r="C6" s="147"/>
      <c r="D6" s="149"/>
      <c r="E6" s="40" t="s">
        <v>107</v>
      </c>
      <c r="F6" s="41">
        <v>27.03</v>
      </c>
      <c r="G6" s="41">
        <v>2</v>
      </c>
      <c r="H6" s="42" t="s">
        <v>106</v>
      </c>
      <c r="I6" s="40" t="s">
        <v>118</v>
      </c>
      <c r="J6" s="41">
        <v>20.27</v>
      </c>
      <c r="K6" s="41">
        <v>1.5</v>
      </c>
      <c r="L6" s="42" t="s">
        <v>106</v>
      </c>
      <c r="M6" s="40" t="s">
        <v>121</v>
      </c>
      <c r="N6" s="41">
        <v>2.7</v>
      </c>
      <c r="O6" s="41">
        <v>0.2</v>
      </c>
      <c r="P6" s="42" t="s">
        <v>106</v>
      </c>
      <c r="Q6" s="43"/>
      <c r="R6" s="41"/>
      <c r="S6" s="41"/>
      <c r="T6" s="42"/>
      <c r="U6" s="44" t="s">
        <v>127</v>
      </c>
      <c r="V6" s="41">
        <v>12.16</v>
      </c>
      <c r="W6" s="41">
        <v>3</v>
      </c>
      <c r="X6" s="42" t="s">
        <v>128</v>
      </c>
      <c r="Y6" s="142"/>
      <c r="Z6" s="73" t="s">
        <v>42</v>
      </c>
      <c r="AA6" s="59" t="s">
        <v>250</v>
      </c>
    </row>
    <row r="7" spans="2:30" s="3" customFormat="1" ht="26.1" customHeight="1" x14ac:dyDescent="0.35">
      <c r="B7" s="64" t="s">
        <v>99</v>
      </c>
      <c r="C7" s="147"/>
      <c r="D7" s="149"/>
      <c r="E7" s="40" t="s">
        <v>108</v>
      </c>
      <c r="F7" s="41">
        <v>13.51</v>
      </c>
      <c r="G7" s="41">
        <v>1</v>
      </c>
      <c r="H7" s="45" t="s">
        <v>106</v>
      </c>
      <c r="I7" s="46" t="s">
        <v>119</v>
      </c>
      <c r="J7" s="47">
        <v>13.51</v>
      </c>
      <c r="K7" s="47">
        <v>1</v>
      </c>
      <c r="L7" s="45" t="s">
        <v>106</v>
      </c>
      <c r="M7" s="46"/>
      <c r="N7" s="47"/>
      <c r="O7" s="47"/>
      <c r="P7" s="45"/>
      <c r="Q7" s="43"/>
      <c r="R7" s="41"/>
      <c r="S7" s="41"/>
      <c r="T7" s="42"/>
      <c r="U7" s="48"/>
      <c r="V7" s="47"/>
      <c r="W7" s="47"/>
      <c r="X7" s="45"/>
      <c r="Y7" s="142"/>
      <c r="Z7" s="73" t="s">
        <v>36</v>
      </c>
      <c r="AA7" s="59" t="s">
        <v>210</v>
      </c>
    </row>
    <row r="8" spans="2:30" s="3" customFormat="1" ht="26.1" customHeight="1" x14ac:dyDescent="0.3">
      <c r="B8" s="151" t="s">
        <v>114</v>
      </c>
      <c r="C8" s="147"/>
      <c r="D8" s="149"/>
      <c r="E8" s="40" t="s">
        <v>109</v>
      </c>
      <c r="F8" s="41">
        <v>4.05</v>
      </c>
      <c r="G8" s="41">
        <v>1</v>
      </c>
      <c r="H8" s="42" t="s">
        <v>110</v>
      </c>
      <c r="I8" s="40" t="s">
        <v>120</v>
      </c>
      <c r="J8" s="41">
        <v>13.51</v>
      </c>
      <c r="K8" s="41">
        <v>1</v>
      </c>
      <c r="L8" s="42" t="s">
        <v>106</v>
      </c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2"/>
      <c r="Z8" s="73" t="s">
        <v>37</v>
      </c>
      <c r="AA8" s="59" t="s">
        <v>101</v>
      </c>
    </row>
    <row r="9" spans="2:30" s="3" customFormat="1" ht="26.1" customHeight="1" x14ac:dyDescent="0.3">
      <c r="B9" s="151"/>
      <c r="C9" s="148"/>
      <c r="D9" s="149"/>
      <c r="E9" s="40" t="s">
        <v>111</v>
      </c>
      <c r="F9" s="41">
        <v>3.38</v>
      </c>
      <c r="G9" s="41">
        <v>1</v>
      </c>
      <c r="H9" s="42" t="s">
        <v>110</v>
      </c>
      <c r="I9" s="40" t="s">
        <v>121</v>
      </c>
      <c r="J9" s="41">
        <v>6.76</v>
      </c>
      <c r="K9" s="41">
        <v>0.5</v>
      </c>
      <c r="L9" s="42" t="s">
        <v>106</v>
      </c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2"/>
      <c r="Z9" s="74" t="s">
        <v>38</v>
      </c>
      <c r="AA9" s="59" t="s">
        <v>211</v>
      </c>
    </row>
    <row r="10" spans="2:30" s="3" customFormat="1" ht="26.1" customHeight="1" x14ac:dyDescent="0.4">
      <c r="B10" s="152"/>
      <c r="C10" s="26"/>
      <c r="D10" s="149"/>
      <c r="E10" s="40" t="s">
        <v>112</v>
      </c>
      <c r="F10" s="41">
        <v>3.38</v>
      </c>
      <c r="G10" s="41">
        <v>0.5</v>
      </c>
      <c r="H10" s="42" t="s">
        <v>113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30" s="3" customFormat="1" ht="26.1" customHeight="1" x14ac:dyDescent="0.4">
      <c r="B11" s="66" t="s">
        <v>115</v>
      </c>
      <c r="C11" s="27"/>
      <c r="D11" s="149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35</v>
      </c>
      <c r="AA11" s="59"/>
      <c r="AB11" s="3" t="s">
        <v>123</v>
      </c>
      <c r="AC11" s="3" t="s">
        <v>103</v>
      </c>
      <c r="AD11" s="3" t="s">
        <v>104</v>
      </c>
    </row>
    <row r="12" spans="2:30" s="3" customFormat="1" ht="26.1" customHeight="1" x14ac:dyDescent="0.4">
      <c r="B12" s="76">
        <v>74</v>
      </c>
      <c r="C12" s="28"/>
      <c r="D12" s="15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3"/>
      <c r="Z12" s="58" t="s">
        <v>212</v>
      </c>
      <c r="AA12" s="60"/>
      <c r="AB12" s="3" t="s">
        <v>213</v>
      </c>
      <c r="AC12" s="3" t="s">
        <v>214</v>
      </c>
      <c r="AD12" s="3" t="s">
        <v>215</v>
      </c>
    </row>
    <row r="13" spans="2:30" s="3" customFormat="1" ht="30" customHeight="1" x14ac:dyDescent="0.35">
      <c r="B13" s="64">
        <v>9</v>
      </c>
      <c r="C13" s="146"/>
      <c r="D13" s="144" t="s">
        <v>131</v>
      </c>
      <c r="E13" s="129" t="s">
        <v>132</v>
      </c>
      <c r="F13" s="130"/>
      <c r="G13" s="130"/>
      <c r="H13" s="131"/>
      <c r="I13" s="129" t="s">
        <v>138</v>
      </c>
      <c r="J13" s="130"/>
      <c r="K13" s="130"/>
      <c r="L13" s="131"/>
      <c r="M13" s="129" t="s">
        <v>143</v>
      </c>
      <c r="N13" s="130"/>
      <c r="O13" s="130"/>
      <c r="P13" s="131"/>
      <c r="Q13" s="126"/>
      <c r="R13" s="127"/>
      <c r="S13" s="127"/>
      <c r="T13" s="128"/>
      <c r="U13" s="129" t="s">
        <v>146</v>
      </c>
      <c r="V13" s="130"/>
      <c r="W13" s="130"/>
      <c r="X13" s="131"/>
      <c r="Y13" s="144" t="s">
        <v>150</v>
      </c>
      <c r="Z13" s="72" t="s">
        <v>40</v>
      </c>
      <c r="AA13" s="59" t="s">
        <v>216</v>
      </c>
    </row>
    <row r="14" spans="2:30" s="3" customFormat="1" ht="26.1" customHeight="1" x14ac:dyDescent="0.35">
      <c r="B14" s="64" t="s">
        <v>98</v>
      </c>
      <c r="C14" s="147"/>
      <c r="D14" s="141"/>
      <c r="E14" s="33" t="s">
        <v>133</v>
      </c>
      <c r="F14" s="34">
        <v>67.569999999999993</v>
      </c>
      <c r="G14" s="34">
        <v>5</v>
      </c>
      <c r="H14" s="35" t="s">
        <v>106</v>
      </c>
      <c r="I14" s="33" t="s">
        <v>139</v>
      </c>
      <c r="J14" s="34">
        <v>40.54</v>
      </c>
      <c r="K14" s="34">
        <v>3</v>
      </c>
      <c r="L14" s="35" t="s">
        <v>106</v>
      </c>
      <c r="M14" s="33" t="s">
        <v>144</v>
      </c>
      <c r="N14" s="34">
        <v>67.569999999999993</v>
      </c>
      <c r="O14" s="34">
        <v>5</v>
      </c>
      <c r="P14" s="35" t="s">
        <v>106</v>
      </c>
      <c r="Q14" s="33"/>
      <c r="R14" s="34"/>
      <c r="S14" s="34"/>
      <c r="T14" s="35"/>
      <c r="U14" s="33" t="s">
        <v>147</v>
      </c>
      <c r="V14" s="34">
        <v>27.03</v>
      </c>
      <c r="W14" s="34">
        <v>2</v>
      </c>
      <c r="X14" s="35" t="s">
        <v>110</v>
      </c>
      <c r="Y14" s="141"/>
      <c r="Z14" s="73" t="s">
        <v>41</v>
      </c>
      <c r="AA14" s="59" t="s">
        <v>102</v>
      </c>
    </row>
    <row r="15" spans="2:30" s="3" customFormat="1" ht="26.1" customHeight="1" x14ac:dyDescent="0.35">
      <c r="B15" s="64">
        <v>3</v>
      </c>
      <c r="C15" s="147"/>
      <c r="D15" s="141"/>
      <c r="E15" s="40" t="s">
        <v>108</v>
      </c>
      <c r="F15" s="41">
        <v>13.51</v>
      </c>
      <c r="G15" s="41">
        <v>1</v>
      </c>
      <c r="H15" s="42" t="s">
        <v>106</v>
      </c>
      <c r="I15" s="40" t="s">
        <v>140</v>
      </c>
      <c r="J15" s="41">
        <v>27.03</v>
      </c>
      <c r="K15" s="41">
        <v>2</v>
      </c>
      <c r="L15" s="42" t="s">
        <v>106</v>
      </c>
      <c r="M15" s="40" t="s">
        <v>145</v>
      </c>
      <c r="N15" s="41">
        <v>4.05</v>
      </c>
      <c r="O15" s="41">
        <v>0.3</v>
      </c>
      <c r="P15" s="42" t="s">
        <v>106</v>
      </c>
      <c r="Q15" s="40"/>
      <c r="R15" s="41"/>
      <c r="S15" s="41"/>
      <c r="T15" s="42"/>
      <c r="U15" s="40" t="s">
        <v>148</v>
      </c>
      <c r="V15" s="41">
        <v>13.51</v>
      </c>
      <c r="W15" s="41">
        <v>1</v>
      </c>
      <c r="X15" s="42" t="s">
        <v>106</v>
      </c>
      <c r="Y15" s="141"/>
      <c r="Z15" s="73" t="s">
        <v>42</v>
      </c>
      <c r="AA15" s="59" t="s">
        <v>217</v>
      </c>
    </row>
    <row r="16" spans="2:30" s="3" customFormat="1" ht="26.1" customHeight="1" x14ac:dyDescent="0.35">
      <c r="B16" s="64" t="s">
        <v>99</v>
      </c>
      <c r="C16" s="147"/>
      <c r="D16" s="141"/>
      <c r="E16" s="40" t="s">
        <v>134</v>
      </c>
      <c r="F16" s="41">
        <v>13.51</v>
      </c>
      <c r="G16" s="41">
        <v>1</v>
      </c>
      <c r="H16" s="45" t="s">
        <v>106</v>
      </c>
      <c r="I16" s="40" t="s">
        <v>141</v>
      </c>
      <c r="J16" s="41">
        <v>20.27</v>
      </c>
      <c r="K16" s="41">
        <v>1.5</v>
      </c>
      <c r="L16" s="45" t="s">
        <v>106</v>
      </c>
      <c r="M16" s="40"/>
      <c r="N16" s="41"/>
      <c r="O16" s="41"/>
      <c r="P16" s="45"/>
      <c r="Q16" s="40"/>
      <c r="R16" s="41"/>
      <c r="S16" s="41"/>
      <c r="T16" s="42"/>
      <c r="U16" s="40" t="s">
        <v>149</v>
      </c>
      <c r="V16" s="41">
        <v>4.05</v>
      </c>
      <c r="W16" s="41">
        <v>0.3</v>
      </c>
      <c r="X16" s="45" t="s">
        <v>106</v>
      </c>
      <c r="Y16" s="141"/>
      <c r="Z16" s="73" t="s">
        <v>36</v>
      </c>
      <c r="AA16" s="59" t="s">
        <v>218</v>
      </c>
    </row>
    <row r="17" spans="2:30" s="3" customFormat="1" ht="26.1" customHeight="1" x14ac:dyDescent="0.3">
      <c r="B17" s="153" t="s">
        <v>137</v>
      </c>
      <c r="C17" s="147"/>
      <c r="D17" s="141"/>
      <c r="E17" s="40" t="s">
        <v>135</v>
      </c>
      <c r="F17" s="41">
        <v>4.05</v>
      </c>
      <c r="G17" s="41">
        <v>1</v>
      </c>
      <c r="H17" s="42" t="s">
        <v>110</v>
      </c>
      <c r="I17" s="40" t="s">
        <v>142</v>
      </c>
      <c r="J17" s="41">
        <v>4.05</v>
      </c>
      <c r="K17" s="41">
        <v>0.3</v>
      </c>
      <c r="L17" s="42" t="s">
        <v>106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37</v>
      </c>
      <c r="AA17" s="59" t="s">
        <v>252</v>
      </c>
    </row>
    <row r="18" spans="2:30" s="3" customFormat="1" ht="26.1" customHeight="1" x14ac:dyDescent="0.3">
      <c r="B18" s="153"/>
      <c r="C18" s="148"/>
      <c r="D18" s="141"/>
      <c r="E18" s="40" t="s">
        <v>109</v>
      </c>
      <c r="F18" s="41">
        <v>4.05</v>
      </c>
      <c r="G18" s="41">
        <v>1</v>
      </c>
      <c r="H18" s="42" t="s">
        <v>110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38</v>
      </c>
      <c r="AA18" s="59" t="s">
        <v>211</v>
      </c>
    </row>
    <row r="19" spans="2:30" s="3" customFormat="1" ht="26.1" customHeight="1" x14ac:dyDescent="0.4">
      <c r="B19" s="154"/>
      <c r="C19" s="26"/>
      <c r="D19" s="141"/>
      <c r="E19" s="40" t="s">
        <v>136</v>
      </c>
      <c r="F19" s="41">
        <v>1.35</v>
      </c>
      <c r="G19" s="41">
        <v>0.1</v>
      </c>
      <c r="H19" s="42" t="s">
        <v>106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">
      <c r="B20" s="66" t="s">
        <v>115</v>
      </c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35</v>
      </c>
      <c r="AA20" s="59"/>
      <c r="AB20" s="3" t="s">
        <v>123</v>
      </c>
      <c r="AC20" s="3" t="s">
        <v>103</v>
      </c>
      <c r="AD20" s="3" t="s">
        <v>104</v>
      </c>
    </row>
    <row r="21" spans="2:30" s="3" customFormat="1" ht="26.1" customHeight="1" x14ac:dyDescent="0.4">
      <c r="B21" s="76">
        <v>74</v>
      </c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 t="s">
        <v>219</v>
      </c>
      <c r="AA21" s="60"/>
      <c r="AB21" s="3" t="s">
        <v>220</v>
      </c>
      <c r="AC21" s="3" t="s">
        <v>221</v>
      </c>
      <c r="AD21" s="3" t="s">
        <v>222</v>
      </c>
    </row>
    <row r="22" spans="2:30" s="3" customFormat="1" ht="30" customHeight="1" x14ac:dyDescent="0.35">
      <c r="B22" s="64">
        <v>9</v>
      </c>
      <c r="C22" s="146"/>
      <c r="D22" s="144" t="s">
        <v>97</v>
      </c>
      <c r="E22" s="132" t="s">
        <v>154</v>
      </c>
      <c r="F22" s="133"/>
      <c r="G22" s="133"/>
      <c r="H22" s="134"/>
      <c r="I22" s="132" t="s">
        <v>160</v>
      </c>
      <c r="J22" s="133"/>
      <c r="K22" s="133"/>
      <c r="L22" s="134"/>
      <c r="M22" s="132" t="s">
        <v>165</v>
      </c>
      <c r="N22" s="133"/>
      <c r="O22" s="133"/>
      <c r="P22" s="134"/>
      <c r="Q22" s="126"/>
      <c r="R22" s="127"/>
      <c r="S22" s="127"/>
      <c r="T22" s="128"/>
      <c r="U22" s="132" t="s">
        <v>168</v>
      </c>
      <c r="V22" s="133"/>
      <c r="W22" s="133"/>
      <c r="X22" s="134"/>
      <c r="Y22" s="144" t="s">
        <v>173</v>
      </c>
      <c r="Z22" s="72" t="s">
        <v>40</v>
      </c>
      <c r="AA22" s="59" t="s">
        <v>223</v>
      </c>
    </row>
    <row r="23" spans="2:30" s="3" customFormat="1" ht="26.1" customHeight="1" x14ac:dyDescent="0.35">
      <c r="B23" s="64" t="s">
        <v>98</v>
      </c>
      <c r="C23" s="147"/>
      <c r="D23" s="141"/>
      <c r="E23" s="33" t="s">
        <v>156</v>
      </c>
      <c r="F23" s="34">
        <v>40.54</v>
      </c>
      <c r="G23" s="34">
        <v>3</v>
      </c>
      <c r="H23" s="35" t="s">
        <v>106</v>
      </c>
      <c r="I23" s="33" t="s">
        <v>161</v>
      </c>
      <c r="J23" s="34">
        <v>45</v>
      </c>
      <c r="K23" s="34">
        <v>74</v>
      </c>
      <c r="L23" s="35" t="s">
        <v>162</v>
      </c>
      <c r="M23" s="33" t="s">
        <v>166</v>
      </c>
      <c r="N23" s="34">
        <v>81.08</v>
      </c>
      <c r="O23" s="34">
        <v>6</v>
      </c>
      <c r="P23" s="35" t="s">
        <v>106</v>
      </c>
      <c r="Q23" s="33"/>
      <c r="R23" s="34"/>
      <c r="S23" s="34"/>
      <c r="T23" s="35"/>
      <c r="U23" s="33" t="s">
        <v>169</v>
      </c>
      <c r="V23" s="34">
        <v>33.78</v>
      </c>
      <c r="W23" s="34">
        <v>2.5</v>
      </c>
      <c r="X23" s="35" t="s">
        <v>106</v>
      </c>
      <c r="Y23" s="141"/>
      <c r="Z23" s="73" t="s">
        <v>41</v>
      </c>
      <c r="AA23" s="59" t="s">
        <v>251</v>
      </c>
    </row>
    <row r="24" spans="2:30" s="3" customFormat="1" ht="26.1" customHeight="1" x14ac:dyDescent="0.35">
      <c r="B24" s="64">
        <v>4</v>
      </c>
      <c r="C24" s="147"/>
      <c r="D24" s="141"/>
      <c r="E24" s="40" t="s">
        <v>157</v>
      </c>
      <c r="F24" s="41">
        <v>20.27</v>
      </c>
      <c r="G24" s="41">
        <v>1.5</v>
      </c>
      <c r="H24" s="42" t="s">
        <v>106</v>
      </c>
      <c r="I24" s="40" t="s">
        <v>163</v>
      </c>
      <c r="J24" s="41">
        <v>3.04</v>
      </c>
      <c r="K24" s="41">
        <v>5</v>
      </c>
      <c r="L24" s="42" t="s">
        <v>162</v>
      </c>
      <c r="M24" s="40" t="s">
        <v>121</v>
      </c>
      <c r="N24" s="41">
        <v>4.05</v>
      </c>
      <c r="O24" s="41">
        <v>0.3</v>
      </c>
      <c r="P24" s="42" t="s">
        <v>106</v>
      </c>
      <c r="Q24" s="40"/>
      <c r="R24" s="41"/>
      <c r="S24" s="41"/>
      <c r="T24" s="42"/>
      <c r="U24" s="40" t="s">
        <v>121</v>
      </c>
      <c r="V24" s="41">
        <v>4.05</v>
      </c>
      <c r="W24" s="41">
        <v>0.3</v>
      </c>
      <c r="X24" s="42" t="s">
        <v>106</v>
      </c>
      <c r="Y24" s="141"/>
      <c r="Z24" s="73" t="s">
        <v>42</v>
      </c>
      <c r="AA24" s="59" t="s">
        <v>254</v>
      </c>
    </row>
    <row r="25" spans="2:30" s="3" customFormat="1" ht="26.1" customHeight="1" x14ac:dyDescent="0.35">
      <c r="B25" s="64" t="s">
        <v>99</v>
      </c>
      <c r="C25" s="147"/>
      <c r="D25" s="141"/>
      <c r="E25" s="40" t="s">
        <v>158</v>
      </c>
      <c r="F25" s="41">
        <v>20.27</v>
      </c>
      <c r="G25" s="41">
        <v>1.5</v>
      </c>
      <c r="H25" s="45" t="s">
        <v>106</v>
      </c>
      <c r="I25" s="40" t="s">
        <v>117</v>
      </c>
      <c r="J25" s="41">
        <v>47.3</v>
      </c>
      <c r="K25" s="41">
        <v>3.5</v>
      </c>
      <c r="L25" s="45" t="s">
        <v>106</v>
      </c>
      <c r="M25" s="40"/>
      <c r="N25" s="41"/>
      <c r="O25" s="41"/>
      <c r="P25" s="45"/>
      <c r="Q25" s="40"/>
      <c r="R25" s="41"/>
      <c r="S25" s="41"/>
      <c r="T25" s="42"/>
      <c r="U25" s="40" t="s">
        <v>170</v>
      </c>
      <c r="V25" s="41">
        <v>4.05</v>
      </c>
      <c r="W25" s="41">
        <v>0.3</v>
      </c>
      <c r="X25" s="45" t="s">
        <v>106</v>
      </c>
      <c r="Y25" s="141"/>
      <c r="Z25" s="73" t="s">
        <v>36</v>
      </c>
      <c r="AA25" s="59" t="s">
        <v>255</v>
      </c>
    </row>
    <row r="26" spans="2:30" s="3" customFormat="1" ht="26.1" customHeight="1" x14ac:dyDescent="0.3">
      <c r="B26" s="151" t="s">
        <v>152</v>
      </c>
      <c r="C26" s="147"/>
      <c r="D26" s="141"/>
      <c r="E26" s="40" t="s">
        <v>109</v>
      </c>
      <c r="F26" s="41">
        <v>4.05</v>
      </c>
      <c r="G26" s="41">
        <v>1</v>
      </c>
      <c r="H26" s="42" t="s">
        <v>110</v>
      </c>
      <c r="I26" s="40" t="s">
        <v>164</v>
      </c>
      <c r="J26" s="41">
        <v>0.54</v>
      </c>
      <c r="K26" s="41">
        <v>1</v>
      </c>
      <c r="L26" s="42" t="s">
        <v>110</v>
      </c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1"/>
      <c r="Z26" s="73" t="s">
        <v>37</v>
      </c>
      <c r="AA26" s="59" t="s">
        <v>101</v>
      </c>
    </row>
    <row r="27" spans="2:30" s="3" customFormat="1" ht="26.1" customHeight="1" x14ac:dyDescent="0.3">
      <c r="B27" s="151"/>
      <c r="C27" s="148"/>
      <c r="D27" s="141"/>
      <c r="E27" s="40" t="s">
        <v>159</v>
      </c>
      <c r="F27" s="41">
        <v>2.7</v>
      </c>
      <c r="G27" s="41">
        <v>0.2</v>
      </c>
      <c r="H27" s="42" t="s">
        <v>106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1"/>
      <c r="Z27" s="74" t="s">
        <v>38</v>
      </c>
      <c r="AA27" s="59" t="s">
        <v>211</v>
      </c>
    </row>
    <row r="28" spans="2:30" s="3" customFormat="1" ht="26.1" customHeight="1" x14ac:dyDescent="0.4">
      <c r="B28" s="152"/>
      <c r="C28" s="26"/>
      <c r="D28" s="141"/>
      <c r="E28" s="40"/>
      <c r="F28" s="41"/>
      <c r="G28" s="41"/>
      <c r="H28" s="42"/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30" s="3" customFormat="1" ht="26.1" customHeight="1" x14ac:dyDescent="0.4">
      <c r="B29" s="66" t="s">
        <v>171</v>
      </c>
      <c r="C29" s="27"/>
      <c r="D29" s="141"/>
      <c r="E29" s="40"/>
      <c r="F29" s="41"/>
      <c r="G29" s="41"/>
      <c r="H29" s="42"/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35</v>
      </c>
      <c r="AA29" s="59"/>
      <c r="AB29" s="3" t="s">
        <v>172</v>
      </c>
      <c r="AC29" s="3" t="s">
        <v>103</v>
      </c>
      <c r="AD29" s="3" t="s">
        <v>155</v>
      </c>
    </row>
    <row r="30" spans="2:30" s="3" customFormat="1" ht="25.5" customHeight="1" x14ac:dyDescent="0.4">
      <c r="B30" s="76">
        <v>74</v>
      </c>
      <c r="C30" s="28"/>
      <c r="D30" s="145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 t="s">
        <v>224</v>
      </c>
      <c r="AA30" s="60"/>
      <c r="AB30" s="3" t="s">
        <v>225</v>
      </c>
      <c r="AC30" s="3" t="s">
        <v>226</v>
      </c>
      <c r="AD30" s="3" t="s">
        <v>227</v>
      </c>
    </row>
    <row r="31" spans="2:30" s="3" customFormat="1" ht="30" customHeight="1" x14ac:dyDescent="0.35">
      <c r="B31" s="64">
        <v>9</v>
      </c>
      <c r="C31" s="146"/>
      <c r="D31" s="144" t="s">
        <v>174</v>
      </c>
      <c r="E31" s="132" t="s">
        <v>176</v>
      </c>
      <c r="F31" s="133"/>
      <c r="G31" s="133"/>
      <c r="H31" s="134"/>
      <c r="I31" s="132" t="s">
        <v>180</v>
      </c>
      <c r="J31" s="133"/>
      <c r="K31" s="133"/>
      <c r="L31" s="134"/>
      <c r="M31" s="132" t="s">
        <v>184</v>
      </c>
      <c r="N31" s="133"/>
      <c r="O31" s="133"/>
      <c r="P31" s="134"/>
      <c r="Q31" s="132"/>
      <c r="R31" s="133"/>
      <c r="S31" s="133"/>
      <c r="T31" s="134"/>
      <c r="U31" s="132" t="s">
        <v>187</v>
      </c>
      <c r="V31" s="133"/>
      <c r="W31" s="133"/>
      <c r="X31" s="134"/>
      <c r="Y31" s="144" t="s">
        <v>150</v>
      </c>
      <c r="Z31" s="72" t="s">
        <v>40</v>
      </c>
      <c r="AA31" s="59" t="s">
        <v>228</v>
      </c>
    </row>
    <row r="32" spans="2:30" ht="26.1" customHeight="1" x14ac:dyDescent="0.35">
      <c r="B32" s="64" t="s">
        <v>151</v>
      </c>
      <c r="C32" s="147"/>
      <c r="D32" s="141"/>
      <c r="E32" s="33" t="s">
        <v>177</v>
      </c>
      <c r="F32" s="34">
        <v>81.08</v>
      </c>
      <c r="G32" s="34">
        <v>6</v>
      </c>
      <c r="H32" s="35" t="s">
        <v>106</v>
      </c>
      <c r="I32" s="33" t="s">
        <v>181</v>
      </c>
      <c r="J32" s="34">
        <v>54.05</v>
      </c>
      <c r="K32" s="34">
        <v>4</v>
      </c>
      <c r="L32" s="35" t="s">
        <v>106</v>
      </c>
      <c r="M32" s="33" t="s">
        <v>185</v>
      </c>
      <c r="N32" s="34">
        <v>67.569999999999993</v>
      </c>
      <c r="O32" s="34">
        <v>5</v>
      </c>
      <c r="P32" s="35" t="s">
        <v>106</v>
      </c>
      <c r="Q32" s="33"/>
      <c r="R32" s="34"/>
      <c r="S32" s="34"/>
      <c r="T32" s="35"/>
      <c r="U32" s="33" t="s">
        <v>188</v>
      </c>
      <c r="V32" s="34">
        <v>33.78</v>
      </c>
      <c r="W32" s="34">
        <v>2.5</v>
      </c>
      <c r="X32" s="35" t="s">
        <v>106</v>
      </c>
      <c r="Y32" s="141"/>
      <c r="Z32" s="73" t="s">
        <v>41</v>
      </c>
      <c r="AA32" s="59" t="s">
        <v>102</v>
      </c>
    </row>
    <row r="33" spans="2:30" ht="26.1" customHeight="1" x14ac:dyDescent="0.35">
      <c r="B33" s="64">
        <v>5</v>
      </c>
      <c r="C33" s="147"/>
      <c r="D33" s="141"/>
      <c r="E33" s="40" t="s">
        <v>108</v>
      </c>
      <c r="F33" s="41">
        <v>27.03</v>
      </c>
      <c r="G33" s="41">
        <v>2</v>
      </c>
      <c r="H33" s="42" t="s">
        <v>106</v>
      </c>
      <c r="I33" s="40" t="s">
        <v>133</v>
      </c>
      <c r="J33" s="41">
        <v>13.51</v>
      </c>
      <c r="K33" s="41">
        <v>1</v>
      </c>
      <c r="L33" s="42" t="s">
        <v>106</v>
      </c>
      <c r="M33" s="40" t="s">
        <v>186</v>
      </c>
      <c r="N33" s="41">
        <v>4.05</v>
      </c>
      <c r="O33" s="41">
        <v>0.3</v>
      </c>
      <c r="P33" s="42" t="s">
        <v>106</v>
      </c>
      <c r="Q33" s="40"/>
      <c r="R33" s="41"/>
      <c r="S33" s="41"/>
      <c r="T33" s="42"/>
      <c r="U33" s="40" t="s">
        <v>189</v>
      </c>
      <c r="V33" s="41">
        <v>8.11</v>
      </c>
      <c r="W33" s="41">
        <v>0.6</v>
      </c>
      <c r="X33" s="42" t="s">
        <v>106</v>
      </c>
      <c r="Y33" s="141"/>
      <c r="Z33" s="73" t="s">
        <v>42</v>
      </c>
      <c r="AA33" s="59" t="s">
        <v>257</v>
      </c>
    </row>
    <row r="34" spans="2:30" ht="26.1" customHeight="1" x14ac:dyDescent="0.35">
      <c r="B34" s="64" t="s">
        <v>99</v>
      </c>
      <c r="C34" s="147"/>
      <c r="D34" s="141"/>
      <c r="E34" s="40" t="s">
        <v>178</v>
      </c>
      <c r="F34" s="41">
        <v>13.51</v>
      </c>
      <c r="G34" s="41">
        <v>1</v>
      </c>
      <c r="H34" s="45" t="s">
        <v>106</v>
      </c>
      <c r="I34" s="40" t="s">
        <v>182</v>
      </c>
      <c r="J34" s="41">
        <v>13.51</v>
      </c>
      <c r="K34" s="41">
        <v>1</v>
      </c>
      <c r="L34" s="45" t="s">
        <v>110</v>
      </c>
      <c r="M34" s="40"/>
      <c r="N34" s="41"/>
      <c r="O34" s="41"/>
      <c r="P34" s="45"/>
      <c r="Q34" s="40"/>
      <c r="R34" s="41"/>
      <c r="S34" s="41"/>
      <c r="T34" s="42"/>
      <c r="U34" s="40" t="s">
        <v>190</v>
      </c>
      <c r="V34" s="41">
        <v>4.05</v>
      </c>
      <c r="W34" s="41">
        <v>0.5</v>
      </c>
      <c r="X34" s="45" t="s">
        <v>110</v>
      </c>
      <c r="Y34" s="141"/>
      <c r="Z34" s="73" t="s">
        <v>36</v>
      </c>
      <c r="AA34" s="59" t="s">
        <v>258</v>
      </c>
    </row>
    <row r="35" spans="2:30" ht="26.1" customHeight="1" x14ac:dyDescent="0.3">
      <c r="B35" s="151" t="s">
        <v>175</v>
      </c>
      <c r="C35" s="147"/>
      <c r="D35" s="141"/>
      <c r="E35" s="40" t="s">
        <v>109</v>
      </c>
      <c r="F35" s="41">
        <v>4.05</v>
      </c>
      <c r="G35" s="41">
        <v>1</v>
      </c>
      <c r="H35" s="42" t="s">
        <v>110</v>
      </c>
      <c r="I35" s="40" t="s">
        <v>183</v>
      </c>
      <c r="J35" s="41">
        <v>6.76</v>
      </c>
      <c r="K35" s="41">
        <v>0.5</v>
      </c>
      <c r="L35" s="42" t="s">
        <v>106</v>
      </c>
      <c r="M35" s="40"/>
      <c r="N35" s="41"/>
      <c r="O35" s="41"/>
      <c r="P35" s="42"/>
      <c r="Q35" s="40"/>
      <c r="R35" s="41"/>
      <c r="S35" s="41"/>
      <c r="T35" s="42"/>
      <c r="U35" s="40" t="s">
        <v>191</v>
      </c>
      <c r="V35" s="41">
        <v>1.35</v>
      </c>
      <c r="W35" s="41">
        <v>0.1</v>
      </c>
      <c r="X35" s="42" t="s">
        <v>106</v>
      </c>
      <c r="Y35" s="141"/>
      <c r="Z35" s="73" t="s">
        <v>37</v>
      </c>
      <c r="AA35" s="59" t="s">
        <v>256</v>
      </c>
    </row>
    <row r="36" spans="2:30" ht="26.1" customHeight="1" x14ac:dyDescent="0.3">
      <c r="B36" s="151"/>
      <c r="C36" s="148"/>
      <c r="D36" s="141"/>
      <c r="E36" s="40" t="s">
        <v>179</v>
      </c>
      <c r="F36" s="41">
        <v>6.76</v>
      </c>
      <c r="G36" s="41">
        <v>0.5</v>
      </c>
      <c r="H36" s="42" t="s">
        <v>106</v>
      </c>
      <c r="I36" s="40" t="s">
        <v>121</v>
      </c>
      <c r="J36" s="41">
        <v>6.76</v>
      </c>
      <c r="K36" s="41">
        <v>0.5</v>
      </c>
      <c r="L36" s="42" t="s">
        <v>106</v>
      </c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38</v>
      </c>
      <c r="AA36" s="59" t="s">
        <v>229</v>
      </c>
    </row>
    <row r="37" spans="2:30" ht="26.1" customHeight="1" x14ac:dyDescent="0.4">
      <c r="B37" s="152"/>
      <c r="C37" s="26"/>
      <c r="D37" s="141"/>
      <c r="E37" s="40" t="s">
        <v>112</v>
      </c>
      <c r="F37" s="41">
        <v>3.38</v>
      </c>
      <c r="G37" s="41">
        <v>0.5</v>
      </c>
      <c r="H37" s="42" t="s">
        <v>113</v>
      </c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">
      <c r="B38" s="66" t="s">
        <v>153</v>
      </c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35</v>
      </c>
      <c r="AA38" s="59"/>
      <c r="AB38" s="4" t="s">
        <v>123</v>
      </c>
      <c r="AC38" s="4" t="s">
        <v>192</v>
      </c>
      <c r="AD38" s="4" t="s">
        <v>155</v>
      </c>
    </row>
    <row r="39" spans="2:30" ht="26.1" customHeight="1" x14ac:dyDescent="0.4">
      <c r="B39" s="76">
        <v>74</v>
      </c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 t="s">
        <v>230</v>
      </c>
      <c r="AA39" s="60"/>
      <c r="AB39" s="4" t="s">
        <v>231</v>
      </c>
      <c r="AC39" s="4" t="s">
        <v>232</v>
      </c>
      <c r="AD39" s="4" t="s">
        <v>233</v>
      </c>
    </row>
    <row r="40" spans="2:30" ht="30" customHeight="1" x14ac:dyDescent="0.35">
      <c r="B40" s="65">
        <v>9</v>
      </c>
      <c r="C40" s="146"/>
      <c r="D40" s="144" t="s">
        <v>97</v>
      </c>
      <c r="E40" s="132" t="s">
        <v>194</v>
      </c>
      <c r="F40" s="133"/>
      <c r="G40" s="133"/>
      <c r="H40" s="134"/>
      <c r="I40" s="132" t="s">
        <v>201</v>
      </c>
      <c r="J40" s="133"/>
      <c r="K40" s="133"/>
      <c r="L40" s="134"/>
      <c r="M40" s="132" t="s">
        <v>203</v>
      </c>
      <c r="N40" s="133"/>
      <c r="O40" s="133"/>
      <c r="P40" s="134"/>
      <c r="Q40" s="132"/>
      <c r="R40" s="133"/>
      <c r="S40" s="133"/>
      <c r="T40" s="134"/>
      <c r="U40" s="132" t="s">
        <v>205</v>
      </c>
      <c r="V40" s="133"/>
      <c r="W40" s="133"/>
      <c r="X40" s="134"/>
      <c r="Y40" s="144" t="s">
        <v>207</v>
      </c>
      <c r="Z40" s="72" t="s">
        <v>40</v>
      </c>
      <c r="AA40" s="59" t="s">
        <v>234</v>
      </c>
    </row>
    <row r="41" spans="2:30" ht="26.1" customHeight="1" x14ac:dyDescent="0.35">
      <c r="B41" s="64" t="s">
        <v>129</v>
      </c>
      <c r="C41" s="147"/>
      <c r="D41" s="141"/>
      <c r="E41" s="33" t="s">
        <v>195</v>
      </c>
      <c r="F41" s="34">
        <v>60</v>
      </c>
      <c r="G41" s="34">
        <v>74</v>
      </c>
      <c r="H41" s="35" t="s">
        <v>196</v>
      </c>
      <c r="I41" s="33" t="s">
        <v>202</v>
      </c>
      <c r="J41" s="34">
        <v>47.3</v>
      </c>
      <c r="K41" s="34">
        <v>3.5</v>
      </c>
      <c r="L41" s="35" t="s">
        <v>106</v>
      </c>
      <c r="M41" s="33" t="s">
        <v>204</v>
      </c>
      <c r="N41" s="34">
        <v>81.08</v>
      </c>
      <c r="O41" s="34">
        <v>6</v>
      </c>
      <c r="P41" s="35" t="s">
        <v>106</v>
      </c>
      <c r="Q41" s="33"/>
      <c r="R41" s="34"/>
      <c r="S41" s="34"/>
      <c r="T41" s="35"/>
      <c r="U41" s="33" t="s">
        <v>206</v>
      </c>
      <c r="V41" s="34">
        <v>40.54</v>
      </c>
      <c r="W41" s="34">
        <v>3</v>
      </c>
      <c r="X41" s="35" t="s">
        <v>106</v>
      </c>
      <c r="Y41" s="141"/>
      <c r="Z41" s="73" t="s">
        <v>41</v>
      </c>
      <c r="AA41" s="59" t="s">
        <v>260</v>
      </c>
    </row>
    <row r="42" spans="2:30" ht="26.1" customHeight="1" x14ac:dyDescent="0.35">
      <c r="B42" s="64">
        <v>6</v>
      </c>
      <c r="C42" s="147"/>
      <c r="D42" s="141"/>
      <c r="E42" s="40" t="s">
        <v>197</v>
      </c>
      <c r="F42" s="41">
        <v>4.05</v>
      </c>
      <c r="G42" s="41">
        <v>5</v>
      </c>
      <c r="H42" s="42" t="s">
        <v>196</v>
      </c>
      <c r="I42" s="40" t="s">
        <v>126</v>
      </c>
      <c r="J42" s="41">
        <v>40.54</v>
      </c>
      <c r="K42" s="41">
        <v>3</v>
      </c>
      <c r="L42" s="42" t="s">
        <v>106</v>
      </c>
      <c r="M42" s="40"/>
      <c r="N42" s="41"/>
      <c r="O42" s="41"/>
      <c r="P42" s="42"/>
      <c r="Q42" s="40"/>
      <c r="R42" s="41"/>
      <c r="S42" s="41"/>
      <c r="T42" s="42"/>
      <c r="U42" s="40" t="s">
        <v>189</v>
      </c>
      <c r="V42" s="41">
        <v>6.76</v>
      </c>
      <c r="W42" s="41">
        <v>0.5</v>
      </c>
      <c r="X42" s="42" t="s">
        <v>106</v>
      </c>
      <c r="Y42" s="141"/>
      <c r="Z42" s="73" t="s">
        <v>42</v>
      </c>
      <c r="AA42" s="59" t="s">
        <v>235</v>
      </c>
    </row>
    <row r="43" spans="2:30" ht="26.1" customHeight="1" x14ac:dyDescent="0.35">
      <c r="B43" s="64" t="s">
        <v>167</v>
      </c>
      <c r="C43" s="147"/>
      <c r="D43" s="141"/>
      <c r="E43" s="40" t="s">
        <v>145</v>
      </c>
      <c r="F43" s="41">
        <v>20.27</v>
      </c>
      <c r="G43" s="41">
        <v>1.5</v>
      </c>
      <c r="H43" s="45" t="s">
        <v>106</v>
      </c>
      <c r="I43" s="40" t="s">
        <v>200</v>
      </c>
      <c r="J43" s="41">
        <v>3.38</v>
      </c>
      <c r="K43" s="41">
        <v>0.5</v>
      </c>
      <c r="L43" s="45" t="s">
        <v>113</v>
      </c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1"/>
      <c r="Z43" s="73" t="s">
        <v>36</v>
      </c>
      <c r="AA43" s="59" t="s">
        <v>259</v>
      </c>
    </row>
    <row r="44" spans="2:30" ht="26.1" customHeight="1" x14ac:dyDescent="0.3">
      <c r="B44" s="151" t="s">
        <v>193</v>
      </c>
      <c r="C44" s="147"/>
      <c r="D44" s="141"/>
      <c r="E44" s="40" t="s">
        <v>186</v>
      </c>
      <c r="F44" s="41">
        <v>20.27</v>
      </c>
      <c r="G44" s="41">
        <v>1.5</v>
      </c>
      <c r="H44" s="42" t="s">
        <v>106</v>
      </c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1"/>
      <c r="Z44" s="73" t="s">
        <v>37</v>
      </c>
      <c r="AA44" s="59" t="s">
        <v>102</v>
      </c>
    </row>
    <row r="45" spans="2:30" ht="26.1" customHeight="1" x14ac:dyDescent="0.3">
      <c r="B45" s="151"/>
      <c r="C45" s="148"/>
      <c r="D45" s="141"/>
      <c r="E45" s="40" t="s">
        <v>108</v>
      </c>
      <c r="F45" s="41">
        <v>13.51</v>
      </c>
      <c r="G45" s="41">
        <v>1</v>
      </c>
      <c r="H45" s="42" t="s">
        <v>106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38</v>
      </c>
      <c r="AA45" s="59" t="s">
        <v>236</v>
      </c>
    </row>
    <row r="46" spans="2:30" ht="26.1" customHeight="1" x14ac:dyDescent="0.4">
      <c r="B46" s="152"/>
      <c r="C46" s="26"/>
      <c r="D46" s="141"/>
      <c r="E46" s="40" t="s">
        <v>109</v>
      </c>
      <c r="F46" s="41">
        <v>4.05</v>
      </c>
      <c r="G46" s="41">
        <v>1</v>
      </c>
      <c r="H46" s="42" t="s">
        <v>110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">
      <c r="B47" s="66" t="s">
        <v>153</v>
      </c>
      <c r="C47" s="27"/>
      <c r="D47" s="141"/>
      <c r="E47" s="40" t="s">
        <v>198</v>
      </c>
      <c r="F47" s="41">
        <v>11.49</v>
      </c>
      <c r="G47" s="41">
        <v>1</v>
      </c>
      <c r="H47" s="42" t="s">
        <v>199</v>
      </c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35</v>
      </c>
      <c r="AA47" s="59"/>
      <c r="AB47" s="4" t="s">
        <v>123</v>
      </c>
      <c r="AC47" s="4" t="s">
        <v>103</v>
      </c>
      <c r="AD47" s="4" t="s">
        <v>155</v>
      </c>
    </row>
    <row r="48" spans="2:30" ht="26.1" customHeight="1" thickBot="1" x14ac:dyDescent="0.45">
      <c r="B48" s="75">
        <v>74</v>
      </c>
      <c r="C48" s="29"/>
      <c r="D48" s="158"/>
      <c r="E48" s="54" t="s">
        <v>200</v>
      </c>
      <c r="F48" s="55">
        <v>3.38</v>
      </c>
      <c r="G48" s="55">
        <v>0.5</v>
      </c>
      <c r="H48" s="56" t="s">
        <v>113</v>
      </c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8"/>
      <c r="Z48" s="57" t="s">
        <v>237</v>
      </c>
      <c r="AA48" s="61"/>
      <c r="AB48" s="4" t="s">
        <v>238</v>
      </c>
      <c r="AC48" s="4" t="s">
        <v>239</v>
      </c>
      <c r="AD48" s="4" t="s">
        <v>240</v>
      </c>
    </row>
    <row r="49" spans="2:27" ht="21.75" customHeight="1" x14ac:dyDescent="0.25">
      <c r="C49" s="1"/>
      <c r="H49" s="159" t="s">
        <v>94</v>
      </c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2:27" ht="33" customHeight="1" x14ac:dyDescent="0.45">
      <c r="B50" s="156" t="s">
        <v>44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</row>
    <row r="51" spans="2:27" ht="21.75" customHeight="1" x14ac:dyDescent="0.45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.75" x14ac:dyDescent="0.25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25">
      <c r="B53" s="155" t="s">
        <v>92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5" zoomScale="60" zoomScaleNormal="60" workbookViewId="0">
      <selection activeCell="R62" sqref="R62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210" t="str">
        <f>三菜!B1</f>
        <v>1041 南投縣鹿谷鄉鳳凰國小 113學年度第1學期第2週午餐菜單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21" customHeight="1" x14ac:dyDescent="0.25">
      <c r="A2" s="212" t="s">
        <v>27</v>
      </c>
      <c r="B2" s="111"/>
      <c r="C2" s="112">
        <f>三菜!B4</f>
        <v>9</v>
      </c>
      <c r="D2" s="112" t="s">
        <v>65</v>
      </c>
      <c r="E2" s="112">
        <f>三菜!B6</f>
        <v>2</v>
      </c>
      <c r="F2" s="112" t="s">
        <v>66</v>
      </c>
      <c r="G2" s="213" t="str">
        <f>三菜!B8</f>
        <v>星期一</v>
      </c>
      <c r="H2" s="214"/>
      <c r="I2" s="215"/>
      <c r="J2" s="112"/>
      <c r="K2" s="112">
        <f>三菜!B13</f>
        <v>9</v>
      </c>
      <c r="L2" s="112" t="s">
        <v>2</v>
      </c>
      <c r="M2" s="112">
        <f>三菜!B15</f>
        <v>3</v>
      </c>
      <c r="N2" s="112" t="s">
        <v>66</v>
      </c>
      <c r="O2" s="213" t="str">
        <f>三菜!B17</f>
        <v>星期二</v>
      </c>
      <c r="P2" s="214"/>
      <c r="Q2" s="215"/>
      <c r="R2" s="113"/>
      <c r="S2" s="112">
        <f>三菜!B22</f>
        <v>9</v>
      </c>
      <c r="T2" s="112" t="s">
        <v>2</v>
      </c>
      <c r="U2" s="112">
        <f>三菜!B24</f>
        <v>4</v>
      </c>
      <c r="V2" s="112" t="s">
        <v>67</v>
      </c>
      <c r="W2" s="213" t="str">
        <f>三菜!B26</f>
        <v>星期三</v>
      </c>
      <c r="X2" s="214"/>
      <c r="Y2" s="215"/>
      <c r="Z2" s="113"/>
      <c r="AA2" s="112">
        <f>三菜!B31</f>
        <v>9</v>
      </c>
      <c r="AB2" s="112" t="s">
        <v>2</v>
      </c>
      <c r="AC2" s="112">
        <f>三菜!B33</f>
        <v>5</v>
      </c>
      <c r="AD2" s="112" t="s">
        <v>68</v>
      </c>
      <c r="AE2" s="213" t="str">
        <f>三菜!B35</f>
        <v>星期四</v>
      </c>
      <c r="AF2" s="214"/>
      <c r="AG2" s="215"/>
      <c r="AH2" s="113"/>
      <c r="AI2" s="112">
        <f>三菜!B40</f>
        <v>9</v>
      </c>
      <c r="AJ2" s="112" t="s">
        <v>2</v>
      </c>
      <c r="AK2" s="112">
        <f>三菜!B42</f>
        <v>6</v>
      </c>
      <c r="AL2" s="112" t="s">
        <v>68</v>
      </c>
      <c r="AM2" s="213" t="str">
        <f>三菜!B44</f>
        <v>星期五</v>
      </c>
      <c r="AN2" s="214"/>
      <c r="AO2" s="215"/>
    </row>
    <row r="3" spans="1:41" ht="21" x14ac:dyDescent="0.25">
      <c r="A3" s="208"/>
      <c r="B3" s="85" t="s">
        <v>18</v>
      </c>
      <c r="C3" s="216">
        <f>三菜!B12</f>
        <v>74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74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74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74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74</v>
      </c>
      <c r="AJ3" s="216"/>
      <c r="AK3" s="216"/>
      <c r="AL3" s="216"/>
      <c r="AM3" s="216"/>
      <c r="AN3" s="216"/>
      <c r="AO3" s="217"/>
    </row>
    <row r="4" spans="1:41" ht="21" x14ac:dyDescent="0.25">
      <c r="A4" s="208"/>
      <c r="B4" s="85" t="s">
        <v>28</v>
      </c>
      <c r="C4" s="214" t="str">
        <f>三菜!D4</f>
        <v>白米飯</v>
      </c>
      <c r="D4" s="214"/>
      <c r="E4" s="214"/>
      <c r="F4" s="214"/>
      <c r="G4" s="214"/>
      <c r="H4" s="214"/>
      <c r="I4" s="215"/>
      <c r="J4" s="85" t="s">
        <v>28</v>
      </c>
      <c r="K4" s="223" t="str">
        <f>三菜!D13</f>
        <v>糙米飯</v>
      </c>
      <c r="L4" s="223"/>
      <c r="M4" s="223"/>
      <c r="N4" s="223"/>
      <c r="O4" s="223"/>
      <c r="P4" s="223"/>
      <c r="Q4" s="224"/>
      <c r="R4" s="85" t="s">
        <v>28</v>
      </c>
      <c r="S4" s="214" t="str">
        <f>三菜!D22</f>
        <v>白米飯</v>
      </c>
      <c r="T4" s="214"/>
      <c r="U4" s="214"/>
      <c r="V4" s="214"/>
      <c r="W4" s="214"/>
      <c r="X4" s="214"/>
      <c r="Y4" s="215"/>
      <c r="Z4" s="85" t="s">
        <v>28</v>
      </c>
      <c r="AA4" s="214" t="str">
        <f>三菜!D31</f>
        <v>紫米飯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白米飯</v>
      </c>
      <c r="AJ4" s="214"/>
      <c r="AK4" s="214"/>
      <c r="AL4" s="214"/>
      <c r="AM4" s="214"/>
      <c r="AN4" s="214"/>
      <c r="AO4" s="215"/>
    </row>
    <row r="5" spans="1:41" ht="21" x14ac:dyDescent="0.25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21" customHeight="1" x14ac:dyDescent="0.25">
      <c r="A6" s="207" t="s">
        <v>19</v>
      </c>
      <c r="B6" s="203" t="str">
        <f>三菜!E4</f>
        <v>義式雞丁</v>
      </c>
      <c r="C6" s="205" t="str">
        <f>三菜!E5</f>
        <v>骨腿丁(CAS)</v>
      </c>
      <c r="D6" s="206"/>
      <c r="E6" s="206"/>
      <c r="F6" s="206"/>
      <c r="G6" s="114">
        <f>三菜!G5</f>
        <v>6.5</v>
      </c>
      <c r="H6" s="115" t="str">
        <f>三菜!H5</f>
        <v>公斤</v>
      </c>
      <c r="I6" s="87">
        <f>三菜!F5</f>
        <v>87.84</v>
      </c>
      <c r="J6" s="203" t="str">
        <f>三菜!E13</f>
        <v>碎瓜肉燥</v>
      </c>
      <c r="K6" s="200" t="str">
        <f>三菜!E14</f>
        <v>溫體絞肉(井野)(臺灣)</v>
      </c>
      <c r="L6" s="201"/>
      <c r="M6" s="201"/>
      <c r="N6" s="202"/>
      <c r="O6" s="87">
        <f>三菜!G14</f>
        <v>5</v>
      </c>
      <c r="P6" s="115" t="str">
        <f>三菜!H14</f>
        <v>公斤</v>
      </c>
      <c r="Q6" s="87">
        <f>三菜!F14</f>
        <v>67.569999999999993</v>
      </c>
      <c r="R6" s="203" t="str">
        <f>三菜!E22</f>
        <v>嘉義雞肉飯</v>
      </c>
      <c r="S6" s="200" t="str">
        <f>三菜!E23</f>
        <v>熟雞肉絲(1k/包)(CAS)</v>
      </c>
      <c r="T6" s="201"/>
      <c r="U6" s="201"/>
      <c r="V6" s="202"/>
      <c r="W6" s="87">
        <f>三菜!G23</f>
        <v>3</v>
      </c>
      <c r="X6" s="115" t="str">
        <f>三菜!H23</f>
        <v>公斤</v>
      </c>
      <c r="Y6" s="87">
        <f>三菜!F23</f>
        <v>40.54</v>
      </c>
      <c r="Z6" s="203" t="str">
        <f>三菜!E31</f>
        <v>蒜香蔬菜燒魚丁</v>
      </c>
      <c r="AA6" s="200" t="str">
        <f>三菜!E32</f>
        <v>鯰魚丁(QR)(Ｋ)</v>
      </c>
      <c r="AB6" s="201"/>
      <c r="AC6" s="201"/>
      <c r="AD6" s="202"/>
      <c r="AE6" s="87">
        <f>三菜!G32</f>
        <v>6</v>
      </c>
      <c r="AF6" s="115" t="str">
        <f>三菜!H32</f>
        <v>公斤</v>
      </c>
      <c r="AG6" s="87">
        <f>三菜!F32</f>
        <v>81.08</v>
      </c>
      <c r="AH6" s="203" t="str">
        <f>三菜!E40</f>
        <v>蘑菇大排</v>
      </c>
      <c r="AI6" s="200" t="str">
        <f>三菜!E41</f>
        <v>里肌肉片(10)(pc)(陞煇)</v>
      </c>
      <c r="AJ6" s="201"/>
      <c r="AK6" s="201"/>
      <c r="AL6" s="202"/>
      <c r="AM6" s="87">
        <f>三菜!G41</f>
        <v>74</v>
      </c>
      <c r="AN6" s="115" t="str">
        <f>三菜!H41</f>
        <v>片</v>
      </c>
      <c r="AO6" s="87">
        <f>三菜!F41</f>
        <v>60</v>
      </c>
    </row>
    <row r="7" spans="1:41" ht="21" x14ac:dyDescent="0.25">
      <c r="A7" s="208"/>
      <c r="B7" s="204"/>
      <c r="C7" s="205" t="str">
        <f>三菜!E6</f>
        <v>杏鮑菇(A)(QR)</v>
      </c>
      <c r="D7" s="206"/>
      <c r="E7" s="206"/>
      <c r="F7" s="206"/>
      <c r="G7" s="114">
        <f>三菜!G6</f>
        <v>2</v>
      </c>
      <c r="H7" s="115" t="str">
        <f>三菜!H6</f>
        <v>公斤</v>
      </c>
      <c r="I7" s="87">
        <f>三菜!F6</f>
        <v>27.03</v>
      </c>
      <c r="J7" s="204"/>
      <c r="K7" s="200" t="str">
        <f>三菜!E15</f>
        <v>洋蔥</v>
      </c>
      <c r="L7" s="201"/>
      <c r="M7" s="201"/>
      <c r="N7" s="202"/>
      <c r="O7" s="87">
        <f>三菜!G15</f>
        <v>1</v>
      </c>
      <c r="P7" s="115" t="str">
        <f>三菜!H15</f>
        <v>公斤</v>
      </c>
      <c r="Q7" s="87">
        <f>三菜!F15</f>
        <v>13.51</v>
      </c>
      <c r="R7" s="204"/>
      <c r="S7" s="200" t="str">
        <f>三菜!E24</f>
        <v>溫體絞肉(粗瘦)井野</v>
      </c>
      <c r="T7" s="201"/>
      <c r="U7" s="201"/>
      <c r="V7" s="202"/>
      <c r="W7" s="87">
        <f>三菜!G24</f>
        <v>1.5</v>
      </c>
      <c r="X7" s="115" t="str">
        <f>三菜!H24</f>
        <v>公斤</v>
      </c>
      <c r="Y7" s="87">
        <f>三菜!F24</f>
        <v>20.27</v>
      </c>
      <c r="Z7" s="204"/>
      <c r="AA7" s="200" t="str">
        <f>三菜!E33</f>
        <v>洋蔥</v>
      </c>
      <c r="AB7" s="201"/>
      <c r="AC7" s="201"/>
      <c r="AD7" s="202"/>
      <c r="AE7" s="87">
        <f>三菜!G33</f>
        <v>2</v>
      </c>
      <c r="AF7" s="115" t="str">
        <f>三菜!H33</f>
        <v>公斤</v>
      </c>
      <c r="AG7" s="87">
        <f>三菜!F33</f>
        <v>27.03</v>
      </c>
      <c r="AH7" s="204"/>
      <c r="AI7" s="200" t="str">
        <f>三菜!E42</f>
        <v>里肌肉片(10)(pc)陞煇備品</v>
      </c>
      <c r="AJ7" s="201"/>
      <c r="AK7" s="201"/>
      <c r="AL7" s="202"/>
      <c r="AM7" s="87">
        <f>三菜!G42</f>
        <v>5</v>
      </c>
      <c r="AN7" s="115" t="str">
        <f>三菜!H42</f>
        <v>片</v>
      </c>
      <c r="AO7" s="87">
        <f>三菜!F42</f>
        <v>4.05</v>
      </c>
    </row>
    <row r="8" spans="1:41" ht="21" x14ac:dyDescent="0.25">
      <c r="A8" s="208"/>
      <c r="B8" s="204"/>
      <c r="C8" s="205" t="str">
        <f>三菜!E7</f>
        <v>洋蔥</v>
      </c>
      <c r="D8" s="206"/>
      <c r="E8" s="206"/>
      <c r="F8" s="206"/>
      <c r="G8" s="114">
        <f>三菜!G7</f>
        <v>1</v>
      </c>
      <c r="H8" s="115" t="str">
        <f>三菜!H7</f>
        <v>公斤</v>
      </c>
      <c r="I8" s="87">
        <f>三菜!F7</f>
        <v>13.51</v>
      </c>
      <c r="J8" s="204"/>
      <c r="K8" s="200" t="str">
        <f>三菜!E16</f>
        <v>碎瓜</v>
      </c>
      <c r="L8" s="201"/>
      <c r="M8" s="201"/>
      <c r="N8" s="202"/>
      <c r="O8" s="87">
        <f>三菜!G16</f>
        <v>1</v>
      </c>
      <c r="P8" s="115" t="str">
        <f>三菜!H16</f>
        <v>公斤</v>
      </c>
      <c r="Q8" s="87">
        <f>三菜!F16</f>
        <v>13.51</v>
      </c>
      <c r="R8" s="204"/>
      <c r="S8" s="200" t="str">
        <f>三菜!E25</f>
        <v>濕香菇(小朵)(QR)</v>
      </c>
      <c r="T8" s="201"/>
      <c r="U8" s="201"/>
      <c r="V8" s="202"/>
      <c r="W8" s="87">
        <f>三菜!G25</f>
        <v>1.5</v>
      </c>
      <c r="X8" s="115" t="str">
        <f>三菜!H25</f>
        <v>公斤</v>
      </c>
      <c r="Y8" s="87">
        <f>三菜!F25</f>
        <v>20.27</v>
      </c>
      <c r="Z8" s="204"/>
      <c r="AA8" s="200" t="str">
        <f>三菜!E34</f>
        <v>冷凍玉米筍</v>
      </c>
      <c r="AB8" s="201"/>
      <c r="AC8" s="201"/>
      <c r="AD8" s="202"/>
      <c r="AE8" s="87">
        <f>三菜!G34</f>
        <v>1</v>
      </c>
      <c r="AF8" s="115" t="str">
        <f>三菜!H34</f>
        <v>公斤</v>
      </c>
      <c r="AG8" s="87">
        <f>三菜!F34</f>
        <v>13.51</v>
      </c>
      <c r="AH8" s="204"/>
      <c r="AI8" s="200" t="str">
        <f>三菜!E43</f>
        <v>美白菇(QR)</v>
      </c>
      <c r="AJ8" s="201"/>
      <c r="AK8" s="201"/>
      <c r="AL8" s="202"/>
      <c r="AM8" s="87">
        <f>三菜!G43</f>
        <v>1.5</v>
      </c>
      <c r="AN8" s="115" t="str">
        <f>三菜!H43</f>
        <v>公斤</v>
      </c>
      <c r="AO8" s="87">
        <f>三菜!F43</f>
        <v>20.27</v>
      </c>
    </row>
    <row r="9" spans="1:41" ht="21" x14ac:dyDescent="0.25">
      <c r="A9" s="208"/>
      <c r="B9" s="204"/>
      <c r="C9" s="205" t="str">
        <f>三菜!E8</f>
        <v>蒜仁(0.3K/包)</v>
      </c>
      <c r="D9" s="206"/>
      <c r="E9" s="206"/>
      <c r="F9" s="206"/>
      <c r="G9" s="114">
        <f>三菜!G8</f>
        <v>1</v>
      </c>
      <c r="H9" s="115" t="str">
        <f>三菜!H8</f>
        <v>包</v>
      </c>
      <c r="I9" s="87">
        <f>三菜!F8</f>
        <v>4.05</v>
      </c>
      <c r="J9" s="204"/>
      <c r="K9" s="200" t="str">
        <f>三菜!E17</f>
        <v>油蔥酥(小-300g)</v>
      </c>
      <c r="L9" s="201"/>
      <c r="M9" s="201"/>
      <c r="N9" s="202"/>
      <c r="O9" s="87">
        <f>三菜!G17</f>
        <v>1</v>
      </c>
      <c r="P9" s="115" t="str">
        <f>三菜!H17</f>
        <v>包</v>
      </c>
      <c r="Q9" s="87">
        <f>三菜!F17</f>
        <v>4.05</v>
      </c>
      <c r="R9" s="204"/>
      <c r="S9" s="200" t="str">
        <f>三菜!E26</f>
        <v>蒜仁(0.3K/包)</v>
      </c>
      <c r="T9" s="201"/>
      <c r="U9" s="201"/>
      <c r="V9" s="202"/>
      <c r="W9" s="87">
        <f>三菜!G26</f>
        <v>1</v>
      </c>
      <c r="X9" s="115" t="str">
        <f>三菜!H26</f>
        <v>包</v>
      </c>
      <c r="Y9" s="87">
        <f>三菜!F26</f>
        <v>4.05</v>
      </c>
      <c r="Z9" s="204"/>
      <c r="AA9" s="200" t="str">
        <f>三菜!E35</f>
        <v>蒜仁(0.3K/包)</v>
      </c>
      <c r="AB9" s="201"/>
      <c r="AC9" s="201"/>
      <c r="AD9" s="202"/>
      <c r="AE9" s="87">
        <f>三菜!G35</f>
        <v>1</v>
      </c>
      <c r="AF9" s="115" t="str">
        <f>三菜!H35</f>
        <v>包</v>
      </c>
      <c r="AG9" s="87">
        <f>三菜!F35</f>
        <v>4.05</v>
      </c>
      <c r="AH9" s="204"/>
      <c r="AI9" s="200" t="str">
        <f>三菜!E44</f>
        <v>袖珍菇(QR)</v>
      </c>
      <c r="AJ9" s="201"/>
      <c r="AK9" s="201"/>
      <c r="AL9" s="202"/>
      <c r="AM9" s="87">
        <f>三菜!G44</f>
        <v>1.5</v>
      </c>
      <c r="AN9" s="115" t="str">
        <f>三菜!H44</f>
        <v>公斤</v>
      </c>
      <c r="AO9" s="87">
        <f>三菜!F44</f>
        <v>20.27</v>
      </c>
    </row>
    <row r="10" spans="1:41" ht="21" x14ac:dyDescent="0.25">
      <c r="A10" s="208"/>
      <c r="B10" s="204"/>
      <c r="C10" s="205" t="str">
        <f>三菜!E9</f>
        <v>義大利香料(250g)-小磨坊</v>
      </c>
      <c r="D10" s="206"/>
      <c r="E10" s="206"/>
      <c r="F10" s="206"/>
      <c r="G10" s="114">
        <f>三菜!G9</f>
        <v>1</v>
      </c>
      <c r="H10" s="115" t="str">
        <f>三菜!H9</f>
        <v>包</v>
      </c>
      <c r="I10" s="87">
        <f>三菜!F9</f>
        <v>3.38</v>
      </c>
      <c r="J10" s="204"/>
      <c r="K10" s="200" t="str">
        <f>三菜!E18</f>
        <v>蒜仁(0.3K/包)</v>
      </c>
      <c r="L10" s="201"/>
      <c r="M10" s="201"/>
      <c r="N10" s="202"/>
      <c r="O10" s="87">
        <f>三菜!G18</f>
        <v>1</v>
      </c>
      <c r="P10" s="115" t="str">
        <f>三菜!H18</f>
        <v>包</v>
      </c>
      <c r="Q10" s="87">
        <f>三菜!F18</f>
        <v>4.05</v>
      </c>
      <c r="R10" s="204"/>
      <c r="S10" s="200" t="str">
        <f>三菜!E27</f>
        <v>紅蔥頭(碎)</v>
      </c>
      <c r="T10" s="201"/>
      <c r="U10" s="201"/>
      <c r="V10" s="202"/>
      <c r="W10" s="87">
        <f>三菜!G27</f>
        <v>0.2</v>
      </c>
      <c r="X10" s="115" t="str">
        <f>三菜!H27</f>
        <v>公斤</v>
      </c>
      <c r="Y10" s="87">
        <f>三菜!F27</f>
        <v>2.7</v>
      </c>
      <c r="Z10" s="204"/>
      <c r="AA10" s="200" t="str">
        <f>三菜!E36</f>
        <v>鴻喜菇(QR)</v>
      </c>
      <c r="AB10" s="201"/>
      <c r="AC10" s="201"/>
      <c r="AD10" s="202"/>
      <c r="AE10" s="87">
        <f>三菜!G36</f>
        <v>0.5</v>
      </c>
      <c r="AF10" s="115" t="str">
        <f>三菜!H36</f>
        <v>公斤</v>
      </c>
      <c r="AG10" s="87">
        <f>三菜!F36</f>
        <v>6.76</v>
      </c>
      <c r="AH10" s="204"/>
      <c r="AI10" s="200" t="str">
        <f>三菜!E45</f>
        <v>洋蔥</v>
      </c>
      <c r="AJ10" s="201"/>
      <c r="AK10" s="201"/>
      <c r="AL10" s="202"/>
      <c r="AM10" s="87">
        <f>三菜!G45</f>
        <v>1</v>
      </c>
      <c r="AN10" s="115" t="str">
        <f>三菜!H45</f>
        <v>公斤</v>
      </c>
      <c r="AO10" s="87">
        <f>三菜!F45</f>
        <v>13.51</v>
      </c>
    </row>
    <row r="11" spans="1:41" ht="21" x14ac:dyDescent="0.25">
      <c r="A11" s="208"/>
      <c r="B11" s="204"/>
      <c r="C11" s="205" t="str">
        <f>三菜!E10</f>
        <v>蔥(0.5K/把)(兩天用)</v>
      </c>
      <c r="D11" s="206"/>
      <c r="E11" s="206"/>
      <c r="F11" s="206"/>
      <c r="G11" s="114">
        <f>三菜!G10</f>
        <v>0.5</v>
      </c>
      <c r="H11" s="115" t="str">
        <f>三菜!H10</f>
        <v>把</v>
      </c>
      <c r="I11" s="87">
        <f>三菜!F10</f>
        <v>3.38</v>
      </c>
      <c r="J11" s="204"/>
      <c r="K11" s="200" t="str">
        <f>三菜!E19</f>
        <v>冬蝦皮</v>
      </c>
      <c r="L11" s="201"/>
      <c r="M11" s="201"/>
      <c r="N11" s="202"/>
      <c r="O11" s="87">
        <f>三菜!G19</f>
        <v>0.1</v>
      </c>
      <c r="P11" s="115" t="str">
        <f>三菜!H19</f>
        <v>公斤</v>
      </c>
      <c r="Q11" s="87">
        <f>三菜!F19</f>
        <v>1.35</v>
      </c>
      <c r="R11" s="204"/>
      <c r="S11" s="200">
        <f>三菜!E28</f>
        <v>0</v>
      </c>
      <c r="T11" s="201"/>
      <c r="U11" s="201"/>
      <c r="V11" s="202"/>
      <c r="W11" s="87">
        <f>三菜!G28</f>
        <v>0</v>
      </c>
      <c r="X11" s="115">
        <f>三菜!H28</f>
        <v>0</v>
      </c>
      <c r="Y11" s="87">
        <f>三菜!F28</f>
        <v>0</v>
      </c>
      <c r="Z11" s="204"/>
      <c r="AA11" s="200" t="str">
        <f>三菜!E37</f>
        <v>蔥(0.5K/把)(兩天用)</v>
      </c>
      <c r="AB11" s="201"/>
      <c r="AC11" s="201"/>
      <c r="AD11" s="202"/>
      <c r="AE11" s="87">
        <f>三菜!G37</f>
        <v>0.5</v>
      </c>
      <c r="AF11" s="115" t="str">
        <f>三菜!H37</f>
        <v>把</v>
      </c>
      <c r="AG11" s="87">
        <f>三菜!F37</f>
        <v>3.38</v>
      </c>
      <c r="AH11" s="204"/>
      <c r="AI11" s="200" t="str">
        <f>三菜!E46</f>
        <v>蒜仁(0.3K/包)</v>
      </c>
      <c r="AJ11" s="201"/>
      <c r="AK11" s="201"/>
      <c r="AL11" s="202"/>
      <c r="AM11" s="87">
        <f>三菜!G46</f>
        <v>1</v>
      </c>
      <c r="AN11" s="115" t="str">
        <f>三菜!H46</f>
        <v>包</v>
      </c>
      <c r="AO11" s="87">
        <f>三菜!F46</f>
        <v>4.05</v>
      </c>
    </row>
    <row r="12" spans="1:41" ht="21" x14ac:dyDescent="0.25">
      <c r="A12" s="208"/>
      <c r="B12" s="204"/>
      <c r="C12" s="205">
        <f>三菜!E11</f>
        <v>0</v>
      </c>
      <c r="D12" s="206"/>
      <c r="E12" s="206"/>
      <c r="F12" s="206"/>
      <c r="G12" s="114">
        <f>三菜!G11</f>
        <v>0</v>
      </c>
      <c r="H12" s="115">
        <f>三菜!H11</f>
        <v>0</v>
      </c>
      <c r="I12" s="87">
        <f>三菜!F11</f>
        <v>0</v>
      </c>
      <c r="J12" s="204"/>
      <c r="K12" s="200">
        <f>三菜!E20</f>
        <v>0</v>
      </c>
      <c r="L12" s="201"/>
      <c r="M12" s="201"/>
      <c r="N12" s="202"/>
      <c r="O12" s="87">
        <f>三菜!G20</f>
        <v>0</v>
      </c>
      <c r="P12" s="115">
        <f>三菜!H20</f>
        <v>0</v>
      </c>
      <c r="Q12" s="87">
        <f>三菜!F20</f>
        <v>0</v>
      </c>
      <c r="R12" s="204"/>
      <c r="S12" s="200">
        <f>三菜!E29</f>
        <v>0</v>
      </c>
      <c r="T12" s="201"/>
      <c r="U12" s="201"/>
      <c r="V12" s="202"/>
      <c r="W12" s="87">
        <f>三菜!G29</f>
        <v>0</v>
      </c>
      <c r="X12" s="115">
        <f>三菜!H29</f>
        <v>0</v>
      </c>
      <c r="Y12" s="87">
        <f>三菜!F29</f>
        <v>0</v>
      </c>
      <c r="Z12" s="204"/>
      <c r="AA12" s="200">
        <f>三菜!E38</f>
        <v>0</v>
      </c>
      <c r="AB12" s="201"/>
      <c r="AC12" s="201"/>
      <c r="AD12" s="202"/>
      <c r="AE12" s="87">
        <f>三菜!G38</f>
        <v>0</v>
      </c>
      <c r="AF12" s="115">
        <f>三菜!H38</f>
        <v>0</v>
      </c>
      <c r="AG12" s="87">
        <f>三菜!F38</f>
        <v>0</v>
      </c>
      <c r="AH12" s="204"/>
      <c r="AI12" s="200" t="str">
        <f>三菜!E47</f>
        <v>蘑菇醬(中-850g)</v>
      </c>
      <c r="AJ12" s="201"/>
      <c r="AK12" s="201"/>
      <c r="AL12" s="202"/>
      <c r="AM12" s="87">
        <f>三菜!G47</f>
        <v>1</v>
      </c>
      <c r="AN12" s="115" t="str">
        <f>三菜!H47</f>
        <v>罐</v>
      </c>
      <c r="AO12" s="87">
        <f>三菜!F47</f>
        <v>11.49</v>
      </c>
    </row>
    <row r="13" spans="1:41" ht="21" x14ac:dyDescent="0.25">
      <c r="A13" s="208"/>
      <c r="B13" s="209"/>
      <c r="C13" s="205">
        <f>三菜!E12</f>
        <v>0</v>
      </c>
      <c r="D13" s="206"/>
      <c r="E13" s="206"/>
      <c r="F13" s="206"/>
      <c r="G13" s="114">
        <f>三菜!G12</f>
        <v>0</v>
      </c>
      <c r="H13" s="115">
        <f>三菜!H12</f>
        <v>0</v>
      </c>
      <c r="I13" s="87">
        <f>三菜!F12</f>
        <v>0</v>
      </c>
      <c r="J13" s="209"/>
      <c r="K13" s="200">
        <f>三菜!E21</f>
        <v>0</v>
      </c>
      <c r="L13" s="201"/>
      <c r="M13" s="201"/>
      <c r="N13" s="202"/>
      <c r="O13" s="87">
        <f>三菜!G21</f>
        <v>0</v>
      </c>
      <c r="P13" s="115">
        <f>三菜!H21</f>
        <v>0</v>
      </c>
      <c r="Q13" s="87">
        <f>三菜!F21</f>
        <v>0</v>
      </c>
      <c r="R13" s="209"/>
      <c r="S13" s="200" t="str">
        <f>IF(三菜!E30="","",(LEFT(三菜!E30,FIND(" ",三菜!E30))))</f>
        <v/>
      </c>
      <c r="T13" s="201"/>
      <c r="U13" s="201"/>
      <c r="V13" s="202"/>
      <c r="W13" s="87">
        <f>三菜!G30</f>
        <v>0</v>
      </c>
      <c r="X13" s="115">
        <f>三菜!H30</f>
        <v>0</v>
      </c>
      <c r="Y13" s="87">
        <f>三菜!F30</f>
        <v>0</v>
      </c>
      <c r="Z13" s="209"/>
      <c r="AA13" s="200">
        <f>三菜!E39</f>
        <v>0</v>
      </c>
      <c r="AB13" s="201"/>
      <c r="AC13" s="201"/>
      <c r="AD13" s="202"/>
      <c r="AE13" s="87">
        <f>三菜!G39</f>
        <v>0</v>
      </c>
      <c r="AF13" s="115">
        <f>三菜!H39</f>
        <v>0</v>
      </c>
      <c r="AG13" s="87">
        <f>三菜!F39</f>
        <v>0</v>
      </c>
      <c r="AH13" s="209"/>
      <c r="AI13" s="200" t="str">
        <f>三菜!E48</f>
        <v>蔥(0.5K/把)</v>
      </c>
      <c r="AJ13" s="201"/>
      <c r="AK13" s="201"/>
      <c r="AL13" s="202"/>
      <c r="AM13" s="87">
        <f>三菜!G48</f>
        <v>0.5</v>
      </c>
      <c r="AN13" s="115" t="str">
        <f>三菜!H48</f>
        <v>把</v>
      </c>
      <c r="AO13" s="87">
        <f>三菜!F48</f>
        <v>3.38</v>
      </c>
    </row>
    <row r="14" spans="1:41" ht="21" customHeight="1" x14ac:dyDescent="0.25">
      <c r="A14" s="207" t="s">
        <v>22</v>
      </c>
      <c r="B14" s="203" t="str">
        <f>三菜!I4</f>
        <v>蘿蔔什錦羹</v>
      </c>
      <c r="C14" s="205" t="str">
        <f>三菜!I5</f>
        <v>菜頭</v>
      </c>
      <c r="D14" s="206"/>
      <c r="E14" s="206"/>
      <c r="F14" s="206"/>
      <c r="G14" s="114">
        <f>三菜!K5</f>
        <v>3.5</v>
      </c>
      <c r="H14" s="116" t="str">
        <f>三菜!L5</f>
        <v>公斤</v>
      </c>
      <c r="I14" s="87">
        <f>三菜!J5</f>
        <v>47.3</v>
      </c>
      <c r="J14" s="203" t="str">
        <f>三菜!I13</f>
        <v>彩椒干片</v>
      </c>
      <c r="K14" s="200" t="str">
        <f>三菜!I14</f>
        <v>黃豆芽</v>
      </c>
      <c r="L14" s="201"/>
      <c r="M14" s="201"/>
      <c r="N14" s="202"/>
      <c r="O14" s="87">
        <f>三菜!K14</f>
        <v>3</v>
      </c>
      <c r="P14" s="116" t="str">
        <f>三菜!L14</f>
        <v>公斤</v>
      </c>
      <c r="Q14" s="87">
        <f>三菜!J14</f>
        <v>40.54</v>
      </c>
      <c r="R14" s="203" t="str">
        <f>三菜!I22</f>
        <v>紅燒油豆腐</v>
      </c>
      <c r="S14" s="200" t="str">
        <f>三菜!I23</f>
        <v>三角油豆腐(大-pc)</v>
      </c>
      <c r="T14" s="201"/>
      <c r="U14" s="201"/>
      <c r="V14" s="202"/>
      <c r="W14" s="87">
        <f>三菜!K23</f>
        <v>74</v>
      </c>
      <c r="X14" s="116" t="str">
        <f>三菜!L23</f>
        <v>個</v>
      </c>
      <c r="Y14" s="87">
        <f>三菜!J23</f>
        <v>45</v>
      </c>
      <c r="Z14" s="203" t="str">
        <f>三菜!I31</f>
        <v>白醬洋芋</v>
      </c>
      <c r="AA14" s="200" t="str">
        <f>三菜!I32</f>
        <v>洋芋</v>
      </c>
      <c r="AB14" s="201"/>
      <c r="AC14" s="201"/>
      <c r="AD14" s="202"/>
      <c r="AE14" s="87">
        <f>三菜!K32</f>
        <v>4</v>
      </c>
      <c r="AF14" s="116" t="str">
        <f>三菜!L32</f>
        <v>公斤</v>
      </c>
      <c r="AG14" s="87">
        <f>三菜!J32</f>
        <v>54.05</v>
      </c>
      <c r="AH14" s="203" t="str">
        <f>三菜!I40</f>
        <v>南瓜炒蛋</v>
      </c>
      <c r="AI14" s="200" t="str">
        <f>三菜!I41</f>
        <v>南瓜</v>
      </c>
      <c r="AJ14" s="201"/>
      <c r="AK14" s="201"/>
      <c r="AL14" s="202"/>
      <c r="AM14" s="87">
        <f>三菜!K41</f>
        <v>3.5</v>
      </c>
      <c r="AN14" s="116" t="str">
        <f>三菜!L41</f>
        <v>公斤</v>
      </c>
      <c r="AO14" s="87">
        <f>三菜!J41</f>
        <v>47.3</v>
      </c>
    </row>
    <row r="15" spans="1:41" ht="21" x14ac:dyDescent="0.25">
      <c r="A15" s="208"/>
      <c r="B15" s="204"/>
      <c r="C15" s="205" t="str">
        <f>三菜!I6</f>
        <v>手工肉羹</v>
      </c>
      <c r="D15" s="206"/>
      <c r="E15" s="206"/>
      <c r="F15" s="206"/>
      <c r="G15" s="114">
        <f>三菜!K6</f>
        <v>1.5</v>
      </c>
      <c r="H15" s="116" t="str">
        <f>三菜!L6</f>
        <v>公斤</v>
      </c>
      <c r="I15" s="87">
        <f>三菜!J6</f>
        <v>20.27</v>
      </c>
      <c r="J15" s="204"/>
      <c r="K15" s="200" t="str">
        <f>三菜!I15</f>
        <v>彩色椒(QR)</v>
      </c>
      <c r="L15" s="201"/>
      <c r="M15" s="201"/>
      <c r="N15" s="202"/>
      <c r="O15" s="87">
        <f>三菜!K15</f>
        <v>2</v>
      </c>
      <c r="P15" s="116" t="str">
        <f>三菜!L15</f>
        <v>公斤</v>
      </c>
      <c r="Q15" s="87">
        <f>三菜!J15</f>
        <v>27.03</v>
      </c>
      <c r="R15" s="204"/>
      <c r="S15" s="200" t="str">
        <f>三菜!I24</f>
        <v>三角油豆腐(大-pc)(備品)</v>
      </c>
      <c r="T15" s="201"/>
      <c r="U15" s="201"/>
      <c r="V15" s="202"/>
      <c r="W15" s="87">
        <f>三菜!K24</f>
        <v>5</v>
      </c>
      <c r="X15" s="116" t="str">
        <f>三菜!L24</f>
        <v>個</v>
      </c>
      <c r="Y15" s="87">
        <f>三菜!J24</f>
        <v>3.04</v>
      </c>
      <c r="Z15" s="204"/>
      <c r="AA15" s="200" t="str">
        <f>三菜!I33</f>
        <v>溫體絞肉(井野)(臺灣)</v>
      </c>
      <c r="AB15" s="201"/>
      <c r="AC15" s="201"/>
      <c r="AD15" s="202"/>
      <c r="AE15" s="87">
        <f>三菜!K33</f>
        <v>1</v>
      </c>
      <c r="AF15" s="116" t="str">
        <f>三菜!L33</f>
        <v>公斤</v>
      </c>
      <c r="AG15" s="87">
        <f>三菜!J33</f>
        <v>13.51</v>
      </c>
      <c r="AH15" s="204"/>
      <c r="AI15" s="200" t="str">
        <f>三菜!I42</f>
        <v>蛋(春明)</v>
      </c>
      <c r="AJ15" s="201"/>
      <c r="AK15" s="201"/>
      <c r="AL15" s="202"/>
      <c r="AM15" s="87">
        <f>三菜!K42</f>
        <v>3</v>
      </c>
      <c r="AN15" s="116" t="str">
        <f>三菜!L42</f>
        <v>公斤</v>
      </c>
      <c r="AO15" s="87">
        <f>三菜!J42</f>
        <v>40.54</v>
      </c>
    </row>
    <row r="16" spans="1:41" ht="21" x14ac:dyDescent="0.25">
      <c r="A16" s="208"/>
      <c r="B16" s="204"/>
      <c r="C16" s="205" t="str">
        <f>三菜!I7</f>
        <v>大白菜</v>
      </c>
      <c r="D16" s="206"/>
      <c r="E16" s="206"/>
      <c r="F16" s="206"/>
      <c r="G16" s="114">
        <f>三菜!K7</f>
        <v>1</v>
      </c>
      <c r="H16" s="116" t="str">
        <f>三菜!L7</f>
        <v>公斤</v>
      </c>
      <c r="I16" s="87">
        <f>三菜!J7</f>
        <v>13.51</v>
      </c>
      <c r="J16" s="204"/>
      <c r="K16" s="200" t="str">
        <f>三菜!I16</f>
        <v>非基改豆干片</v>
      </c>
      <c r="L16" s="201"/>
      <c r="M16" s="201"/>
      <c r="N16" s="202"/>
      <c r="O16" s="87">
        <f>三菜!K16</f>
        <v>1.5</v>
      </c>
      <c r="P16" s="116" t="str">
        <f>三菜!L16</f>
        <v>公斤</v>
      </c>
      <c r="Q16" s="87">
        <f>三菜!J16</f>
        <v>20.27</v>
      </c>
      <c r="R16" s="204"/>
      <c r="S16" s="200" t="str">
        <f>三菜!I25</f>
        <v>菜頭</v>
      </c>
      <c r="T16" s="201"/>
      <c r="U16" s="201"/>
      <c r="V16" s="202"/>
      <c r="W16" s="87">
        <f>三菜!K25</f>
        <v>3.5</v>
      </c>
      <c r="X16" s="116" t="str">
        <f>三菜!L25</f>
        <v>公斤</v>
      </c>
      <c r="Y16" s="87">
        <f>三菜!J25</f>
        <v>47.3</v>
      </c>
      <c r="Z16" s="204"/>
      <c r="AA16" s="200" t="str">
        <f>三菜!I34</f>
        <v>玉米濃湯粉(1K)</v>
      </c>
      <c r="AB16" s="201"/>
      <c r="AC16" s="201"/>
      <c r="AD16" s="202"/>
      <c r="AE16" s="87">
        <f>三菜!K34</f>
        <v>1</v>
      </c>
      <c r="AF16" s="116" t="str">
        <f>三菜!L34</f>
        <v>包</v>
      </c>
      <c r="AG16" s="87">
        <f>三菜!J34</f>
        <v>13.51</v>
      </c>
      <c r="AH16" s="204"/>
      <c r="AI16" s="200" t="str">
        <f>三菜!I43</f>
        <v>蔥(0.5K/把)</v>
      </c>
      <c r="AJ16" s="201"/>
      <c r="AK16" s="201"/>
      <c r="AL16" s="202"/>
      <c r="AM16" s="87">
        <f>三菜!K43</f>
        <v>0.5</v>
      </c>
      <c r="AN16" s="116" t="str">
        <f>三菜!L43</f>
        <v>把</v>
      </c>
      <c r="AO16" s="87">
        <f>三菜!J43</f>
        <v>3.38</v>
      </c>
    </row>
    <row r="17" spans="1:42" ht="21" x14ac:dyDescent="0.25">
      <c r="A17" s="208"/>
      <c r="B17" s="204"/>
      <c r="C17" s="205" t="str">
        <f>三菜!I8</f>
        <v>金針菇(QR)</v>
      </c>
      <c r="D17" s="206"/>
      <c r="E17" s="206"/>
      <c r="F17" s="206"/>
      <c r="G17" s="114">
        <f>三菜!K8</f>
        <v>1</v>
      </c>
      <c r="H17" s="116" t="str">
        <f>三菜!L8</f>
        <v>公斤</v>
      </c>
      <c r="I17" s="87">
        <f>三菜!J8</f>
        <v>13.51</v>
      </c>
      <c r="J17" s="204"/>
      <c r="K17" s="200" t="str">
        <f>三菜!I17</f>
        <v>木耳(切絲)</v>
      </c>
      <c r="L17" s="201"/>
      <c r="M17" s="201"/>
      <c r="N17" s="202"/>
      <c r="O17" s="87">
        <f>三菜!K17</f>
        <v>0.3</v>
      </c>
      <c r="P17" s="116" t="str">
        <f>三菜!L17</f>
        <v>公斤</v>
      </c>
      <c r="Q17" s="87">
        <f>三菜!J17</f>
        <v>4.05</v>
      </c>
      <c r="R17" s="204"/>
      <c r="S17" s="200" t="str">
        <f>三菜!I26</f>
        <v>滷包小磨坊(30g)(小包)</v>
      </c>
      <c r="T17" s="201"/>
      <c r="U17" s="201"/>
      <c r="V17" s="202"/>
      <c r="W17" s="87">
        <f>三菜!K26</f>
        <v>1</v>
      </c>
      <c r="X17" s="116" t="str">
        <f>三菜!L26</f>
        <v>包</v>
      </c>
      <c r="Y17" s="87">
        <f>三菜!J26</f>
        <v>0.54</v>
      </c>
      <c r="Z17" s="204"/>
      <c r="AA17" s="200" t="str">
        <f>三菜!I35</f>
        <v>碎培根(津谷)CAS</v>
      </c>
      <c r="AB17" s="201"/>
      <c r="AC17" s="201"/>
      <c r="AD17" s="202"/>
      <c r="AE17" s="87">
        <f>三菜!K35</f>
        <v>0.5</v>
      </c>
      <c r="AF17" s="116" t="str">
        <f>三菜!L35</f>
        <v>公斤</v>
      </c>
      <c r="AG17" s="87">
        <f>三菜!J35</f>
        <v>6.76</v>
      </c>
      <c r="AH17" s="204"/>
      <c r="AI17" s="200">
        <f>三菜!I44</f>
        <v>0</v>
      </c>
      <c r="AJ17" s="201"/>
      <c r="AK17" s="201"/>
      <c r="AL17" s="202"/>
      <c r="AM17" s="87">
        <f>三菜!K44</f>
        <v>0</v>
      </c>
      <c r="AN17" s="116">
        <f>三菜!L44</f>
        <v>0</v>
      </c>
      <c r="AO17" s="87">
        <f>三菜!J44</f>
        <v>0</v>
      </c>
      <c r="AP17" s="19"/>
    </row>
    <row r="18" spans="1:42" ht="21" x14ac:dyDescent="0.25">
      <c r="A18" s="208"/>
      <c r="B18" s="204"/>
      <c r="C18" s="205" t="str">
        <f>三菜!I9</f>
        <v>紅蘿蔔</v>
      </c>
      <c r="D18" s="206"/>
      <c r="E18" s="206"/>
      <c r="F18" s="206"/>
      <c r="G18" s="114">
        <f>三菜!K9</f>
        <v>0.5</v>
      </c>
      <c r="H18" s="116" t="str">
        <f>三菜!L9</f>
        <v>公斤</v>
      </c>
      <c r="I18" s="87">
        <f>三菜!J9</f>
        <v>6.76</v>
      </c>
      <c r="J18" s="204"/>
      <c r="K18" s="200">
        <f>三菜!I18</f>
        <v>0</v>
      </c>
      <c r="L18" s="201"/>
      <c r="M18" s="201"/>
      <c r="N18" s="202"/>
      <c r="O18" s="87">
        <f>三菜!K18</f>
        <v>0</v>
      </c>
      <c r="P18" s="116">
        <f>三菜!L18</f>
        <v>0</v>
      </c>
      <c r="Q18" s="87">
        <f>三菜!J18</f>
        <v>0</v>
      </c>
      <c r="R18" s="204"/>
      <c r="S18" s="200">
        <f>三菜!I27</f>
        <v>0</v>
      </c>
      <c r="T18" s="201"/>
      <c r="U18" s="201"/>
      <c r="V18" s="202"/>
      <c r="W18" s="87">
        <f>三菜!K27</f>
        <v>0</v>
      </c>
      <c r="X18" s="116">
        <f>三菜!L27</f>
        <v>0</v>
      </c>
      <c r="Y18" s="87">
        <f>三菜!J27</f>
        <v>0</v>
      </c>
      <c r="Z18" s="204"/>
      <c r="AA18" s="200" t="str">
        <f>三菜!I36</f>
        <v>紅蘿蔔</v>
      </c>
      <c r="AB18" s="201"/>
      <c r="AC18" s="201"/>
      <c r="AD18" s="202"/>
      <c r="AE18" s="87">
        <f>三菜!K36</f>
        <v>0.5</v>
      </c>
      <c r="AF18" s="116" t="str">
        <f>三菜!L36</f>
        <v>公斤</v>
      </c>
      <c r="AG18" s="87">
        <f>三菜!J36</f>
        <v>6.76</v>
      </c>
      <c r="AH18" s="204"/>
      <c r="AI18" s="200">
        <f>三菜!I45</f>
        <v>0</v>
      </c>
      <c r="AJ18" s="201"/>
      <c r="AK18" s="201"/>
      <c r="AL18" s="202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21" x14ac:dyDescent="0.25">
      <c r="A19" s="208"/>
      <c r="B19" s="204"/>
      <c r="C19" s="205">
        <f>三菜!I10</f>
        <v>0</v>
      </c>
      <c r="D19" s="206"/>
      <c r="E19" s="206"/>
      <c r="F19" s="206"/>
      <c r="G19" s="114">
        <f>三菜!K10</f>
        <v>0</v>
      </c>
      <c r="H19" s="116">
        <f>三菜!L10</f>
        <v>0</v>
      </c>
      <c r="I19" s="87">
        <f>三菜!J10</f>
        <v>0</v>
      </c>
      <c r="J19" s="204"/>
      <c r="K19" s="200">
        <f>三菜!I19</f>
        <v>0</v>
      </c>
      <c r="L19" s="201"/>
      <c r="M19" s="201"/>
      <c r="N19" s="202"/>
      <c r="O19" s="87">
        <f>三菜!K19</f>
        <v>0</v>
      </c>
      <c r="P19" s="116">
        <f>三菜!L19</f>
        <v>0</v>
      </c>
      <c r="Q19" s="87">
        <f>三菜!J19</f>
        <v>0</v>
      </c>
      <c r="R19" s="204"/>
      <c r="S19" s="200">
        <f>三菜!I28</f>
        <v>0</v>
      </c>
      <c r="T19" s="201"/>
      <c r="U19" s="201"/>
      <c r="V19" s="202"/>
      <c r="W19" s="87">
        <f>三菜!K28</f>
        <v>0</v>
      </c>
      <c r="X19" s="116">
        <f>三菜!L28</f>
        <v>0</v>
      </c>
      <c r="Y19" s="87">
        <f>三菜!J28</f>
        <v>0</v>
      </c>
      <c r="Z19" s="204"/>
      <c r="AA19" s="200">
        <f>三菜!I37</f>
        <v>0</v>
      </c>
      <c r="AB19" s="201"/>
      <c r="AC19" s="201"/>
      <c r="AD19" s="202"/>
      <c r="AE19" s="87">
        <f>三菜!K37</f>
        <v>0</v>
      </c>
      <c r="AF19" s="116">
        <f>三菜!L37</f>
        <v>0</v>
      </c>
      <c r="AG19" s="87">
        <f>三菜!J37</f>
        <v>0</v>
      </c>
      <c r="AH19" s="204"/>
      <c r="AI19" s="200">
        <f>三菜!I46</f>
        <v>0</v>
      </c>
      <c r="AJ19" s="201"/>
      <c r="AK19" s="201"/>
      <c r="AL19" s="202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1" x14ac:dyDescent="0.25">
      <c r="A20" s="208"/>
      <c r="B20" s="204"/>
      <c r="C20" s="205">
        <f>三菜!I11</f>
        <v>0</v>
      </c>
      <c r="D20" s="206"/>
      <c r="E20" s="206"/>
      <c r="F20" s="206"/>
      <c r="G20" s="114">
        <f>三菜!K11</f>
        <v>0</v>
      </c>
      <c r="H20" s="116">
        <f>三菜!L11</f>
        <v>0</v>
      </c>
      <c r="I20" s="87">
        <f>三菜!J11</f>
        <v>0</v>
      </c>
      <c r="J20" s="204"/>
      <c r="K20" s="200">
        <f>三菜!I20</f>
        <v>0</v>
      </c>
      <c r="L20" s="201"/>
      <c r="M20" s="201"/>
      <c r="N20" s="202"/>
      <c r="O20" s="87">
        <f>三菜!K20</f>
        <v>0</v>
      </c>
      <c r="P20" s="116">
        <f>三菜!L20</f>
        <v>0</v>
      </c>
      <c r="Q20" s="87">
        <f>三菜!J20</f>
        <v>0</v>
      </c>
      <c r="R20" s="204"/>
      <c r="S20" s="200">
        <f>三菜!I29</f>
        <v>0</v>
      </c>
      <c r="T20" s="201"/>
      <c r="U20" s="201"/>
      <c r="V20" s="202"/>
      <c r="W20" s="87">
        <f>三菜!K29</f>
        <v>0</v>
      </c>
      <c r="X20" s="116">
        <f>三菜!L29</f>
        <v>0</v>
      </c>
      <c r="Y20" s="87">
        <f>三菜!J29</f>
        <v>0</v>
      </c>
      <c r="Z20" s="204"/>
      <c r="AA20" s="200">
        <f>三菜!I38</f>
        <v>0</v>
      </c>
      <c r="AB20" s="201"/>
      <c r="AC20" s="201"/>
      <c r="AD20" s="202"/>
      <c r="AE20" s="87">
        <f>三菜!K38</f>
        <v>0</v>
      </c>
      <c r="AF20" s="116">
        <f>三菜!L38</f>
        <v>0</v>
      </c>
      <c r="AG20" s="87">
        <f>三菜!J38</f>
        <v>0</v>
      </c>
      <c r="AH20" s="204"/>
      <c r="AI20" s="200">
        <f>三菜!I47</f>
        <v>0</v>
      </c>
      <c r="AJ20" s="201"/>
      <c r="AK20" s="201"/>
      <c r="AL20" s="202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1" x14ac:dyDescent="0.25">
      <c r="A21" s="208"/>
      <c r="B21" s="209"/>
      <c r="C21" s="205">
        <f>三菜!I12</f>
        <v>0</v>
      </c>
      <c r="D21" s="206"/>
      <c r="E21" s="206"/>
      <c r="F21" s="206"/>
      <c r="G21" s="114">
        <f>三菜!K12</f>
        <v>0</v>
      </c>
      <c r="H21" s="116">
        <f>三菜!L12</f>
        <v>0</v>
      </c>
      <c r="I21" s="87">
        <f>三菜!J12</f>
        <v>0</v>
      </c>
      <c r="J21" s="209"/>
      <c r="K21" s="200">
        <f>三菜!I21</f>
        <v>0</v>
      </c>
      <c r="L21" s="201"/>
      <c r="M21" s="201"/>
      <c r="N21" s="202"/>
      <c r="O21" s="87">
        <f>三菜!K21</f>
        <v>0</v>
      </c>
      <c r="P21" s="116">
        <f>三菜!L21</f>
        <v>0</v>
      </c>
      <c r="Q21" s="87">
        <f>三菜!J21</f>
        <v>0</v>
      </c>
      <c r="R21" s="209"/>
      <c r="S21" s="200">
        <f>三菜!I30</f>
        <v>0</v>
      </c>
      <c r="T21" s="201"/>
      <c r="U21" s="201"/>
      <c r="V21" s="202"/>
      <c r="W21" s="87">
        <f>三菜!K30</f>
        <v>0</v>
      </c>
      <c r="X21" s="116">
        <f>三菜!L30</f>
        <v>0</v>
      </c>
      <c r="Y21" s="87">
        <f>三菜!J30</f>
        <v>0</v>
      </c>
      <c r="Z21" s="209"/>
      <c r="AA21" s="200">
        <f>三菜!I39</f>
        <v>0</v>
      </c>
      <c r="AB21" s="201"/>
      <c r="AC21" s="201"/>
      <c r="AD21" s="202"/>
      <c r="AE21" s="87">
        <f>三菜!K39</f>
        <v>0</v>
      </c>
      <c r="AF21" s="116">
        <f>三菜!L39</f>
        <v>0</v>
      </c>
      <c r="AG21" s="87">
        <f>三菜!J39</f>
        <v>0</v>
      </c>
      <c r="AH21" s="209"/>
      <c r="AI21" s="200">
        <f>三菜!I48</f>
        <v>0</v>
      </c>
      <c r="AJ21" s="201"/>
      <c r="AK21" s="201"/>
      <c r="AL21" s="202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1" x14ac:dyDescent="0.25">
      <c r="A22" s="207" t="s">
        <v>22</v>
      </c>
      <c r="B22" s="203" t="str">
        <f>三菜!M4</f>
        <v>炒高麗菜</v>
      </c>
      <c r="C22" s="200" t="str">
        <f>三菜!M5</f>
        <v>高麗菜</v>
      </c>
      <c r="D22" s="201"/>
      <c r="E22" s="201"/>
      <c r="F22" s="202"/>
      <c r="G22" s="114">
        <f>三菜!O5</f>
        <v>5</v>
      </c>
      <c r="H22" s="116" t="str">
        <f>三菜!P5</f>
        <v>公斤</v>
      </c>
      <c r="I22" s="87">
        <f>三菜!N5</f>
        <v>67.569999999999993</v>
      </c>
      <c r="J22" s="203" t="str">
        <f>三菜!M13</f>
        <v>炒履歷青江菜</v>
      </c>
      <c r="K22" s="200" t="str">
        <f>三菜!M14</f>
        <v>履歷青江菜</v>
      </c>
      <c r="L22" s="201"/>
      <c r="M22" s="201"/>
      <c r="N22" s="202"/>
      <c r="O22" s="87">
        <f>三菜!O14</f>
        <v>5</v>
      </c>
      <c r="P22" s="116" t="str">
        <f>三菜!P14</f>
        <v>公斤</v>
      </c>
      <c r="Q22" s="87">
        <f>三菜!N14</f>
        <v>67.569999999999993</v>
      </c>
      <c r="R22" s="203" t="str">
        <f>三菜!M22</f>
        <v>炒綠花椰菜</v>
      </c>
      <c r="S22" s="200" t="str">
        <f>三菜!M23</f>
        <v>冷凍綠花椰菜(CAS)</v>
      </c>
      <c r="T22" s="201"/>
      <c r="U22" s="201"/>
      <c r="V22" s="202"/>
      <c r="W22" s="87">
        <f>三菜!O23</f>
        <v>6</v>
      </c>
      <c r="X22" s="116" t="str">
        <f>三菜!P23</f>
        <v>公斤</v>
      </c>
      <c r="Y22" s="87">
        <f>三菜!N23</f>
        <v>81.08</v>
      </c>
      <c r="Z22" s="203" t="str">
        <f>三菜!M31</f>
        <v>炒履歷油菜</v>
      </c>
      <c r="AA22" s="200" t="str">
        <f>三菜!M32</f>
        <v>履歷油菜</v>
      </c>
      <c r="AB22" s="201"/>
      <c r="AC22" s="201"/>
      <c r="AD22" s="202"/>
      <c r="AE22" s="87">
        <f>三菜!O32</f>
        <v>5</v>
      </c>
      <c r="AF22" s="116" t="str">
        <f>三菜!P32</f>
        <v>公斤</v>
      </c>
      <c r="AG22" s="87">
        <f>三菜!N32</f>
        <v>67.569999999999993</v>
      </c>
      <c r="AH22" s="203" t="str">
        <f>三菜!M40</f>
        <v>炒有機空心菜</v>
      </c>
      <c r="AI22" s="200" t="str">
        <f>三菜!M41</f>
        <v>有機空心菜(雲)</v>
      </c>
      <c r="AJ22" s="201"/>
      <c r="AK22" s="201"/>
      <c r="AL22" s="202"/>
      <c r="AM22" s="87">
        <f>三菜!O41</f>
        <v>6</v>
      </c>
      <c r="AN22" s="87" t="str">
        <f>三菜!P41</f>
        <v>公斤</v>
      </c>
      <c r="AO22" s="87">
        <f>三菜!N41</f>
        <v>81.08</v>
      </c>
      <c r="AP22" s="19"/>
    </row>
    <row r="23" spans="1:42" ht="21" x14ac:dyDescent="0.25">
      <c r="A23" s="208"/>
      <c r="B23" s="204"/>
      <c r="C23" s="200" t="str">
        <f>三菜!M6</f>
        <v>紅蘿蔔</v>
      </c>
      <c r="D23" s="201"/>
      <c r="E23" s="201"/>
      <c r="F23" s="202"/>
      <c r="G23" s="114">
        <f>三菜!O6</f>
        <v>0.2</v>
      </c>
      <c r="H23" s="116" t="str">
        <f>三菜!P6</f>
        <v>公斤</v>
      </c>
      <c r="I23" s="87">
        <f>三菜!N6</f>
        <v>2.7</v>
      </c>
      <c r="J23" s="204"/>
      <c r="K23" s="200" t="str">
        <f>三菜!M15</f>
        <v>美白菇(QR)</v>
      </c>
      <c r="L23" s="201"/>
      <c r="M23" s="201"/>
      <c r="N23" s="202"/>
      <c r="O23" s="87">
        <f>三菜!O15</f>
        <v>0.3</v>
      </c>
      <c r="P23" s="116" t="str">
        <f>三菜!P15</f>
        <v>公斤</v>
      </c>
      <c r="Q23" s="87">
        <f>三菜!N15</f>
        <v>4.05</v>
      </c>
      <c r="R23" s="204"/>
      <c r="S23" s="200" t="str">
        <f>三菜!M24</f>
        <v>紅蘿蔔</v>
      </c>
      <c r="T23" s="201"/>
      <c r="U23" s="201"/>
      <c r="V23" s="202"/>
      <c r="W23" s="87">
        <f>三菜!O24</f>
        <v>0.3</v>
      </c>
      <c r="X23" s="116" t="str">
        <f>三菜!P24</f>
        <v>公斤</v>
      </c>
      <c r="Y23" s="87">
        <f>三菜!N24</f>
        <v>4.05</v>
      </c>
      <c r="Z23" s="204"/>
      <c r="AA23" s="200" t="str">
        <f>三菜!M33</f>
        <v>袖珍菇(QR)</v>
      </c>
      <c r="AB23" s="201"/>
      <c r="AC23" s="201"/>
      <c r="AD23" s="202"/>
      <c r="AE23" s="87">
        <f>三菜!O33</f>
        <v>0.3</v>
      </c>
      <c r="AF23" s="116" t="str">
        <f>三菜!P33</f>
        <v>公斤</v>
      </c>
      <c r="AG23" s="87">
        <f>三菜!N33</f>
        <v>4.05</v>
      </c>
      <c r="AH23" s="204"/>
      <c r="AI23" s="200">
        <f>三菜!M42</f>
        <v>0</v>
      </c>
      <c r="AJ23" s="201"/>
      <c r="AK23" s="201"/>
      <c r="AL23" s="202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1" x14ac:dyDescent="0.25">
      <c r="A24" s="208"/>
      <c r="B24" s="204"/>
      <c r="C24" s="200">
        <f>三菜!M7</f>
        <v>0</v>
      </c>
      <c r="D24" s="201"/>
      <c r="E24" s="201"/>
      <c r="F24" s="202"/>
      <c r="G24" s="114">
        <f>三菜!O7</f>
        <v>0</v>
      </c>
      <c r="H24" s="116">
        <f>三菜!P7</f>
        <v>0</v>
      </c>
      <c r="I24" s="87">
        <f>三菜!N7</f>
        <v>0</v>
      </c>
      <c r="J24" s="204"/>
      <c r="K24" s="200">
        <f>三菜!M16</f>
        <v>0</v>
      </c>
      <c r="L24" s="201"/>
      <c r="M24" s="201"/>
      <c r="N24" s="202"/>
      <c r="O24" s="87">
        <f>三菜!O16</f>
        <v>0</v>
      </c>
      <c r="P24" s="116">
        <f>三菜!P16</f>
        <v>0</v>
      </c>
      <c r="Q24" s="87">
        <f>三菜!N16</f>
        <v>0</v>
      </c>
      <c r="R24" s="204"/>
      <c r="S24" s="200">
        <f>三菜!M25</f>
        <v>0</v>
      </c>
      <c r="T24" s="201"/>
      <c r="U24" s="201"/>
      <c r="V24" s="202"/>
      <c r="W24" s="87">
        <f>三菜!O25</f>
        <v>0</v>
      </c>
      <c r="X24" s="116">
        <f>三菜!P25</f>
        <v>0</v>
      </c>
      <c r="Y24" s="87">
        <f>三菜!N25</f>
        <v>0</v>
      </c>
      <c r="Z24" s="204"/>
      <c r="AA24" s="200">
        <f>三菜!M34</f>
        <v>0</v>
      </c>
      <c r="AB24" s="201"/>
      <c r="AC24" s="201"/>
      <c r="AD24" s="202"/>
      <c r="AE24" s="87">
        <f>三菜!O34</f>
        <v>0</v>
      </c>
      <c r="AF24" s="116">
        <f>三菜!P34</f>
        <v>0</v>
      </c>
      <c r="AG24" s="87">
        <f>三菜!N34</f>
        <v>0</v>
      </c>
      <c r="AH24" s="204"/>
      <c r="AI24" s="200">
        <f>三菜!M43</f>
        <v>0</v>
      </c>
      <c r="AJ24" s="201"/>
      <c r="AK24" s="201"/>
      <c r="AL24" s="202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1" x14ac:dyDescent="0.25">
      <c r="A25" s="208"/>
      <c r="B25" s="204"/>
      <c r="C25" s="200">
        <f>三菜!M8</f>
        <v>0</v>
      </c>
      <c r="D25" s="201"/>
      <c r="E25" s="201"/>
      <c r="F25" s="202"/>
      <c r="G25" s="114">
        <f>三菜!O8</f>
        <v>0</v>
      </c>
      <c r="H25" s="116">
        <f>三菜!P8</f>
        <v>0</v>
      </c>
      <c r="I25" s="87">
        <f>三菜!N8</f>
        <v>0</v>
      </c>
      <c r="J25" s="204"/>
      <c r="K25" s="200">
        <f>三菜!M17</f>
        <v>0</v>
      </c>
      <c r="L25" s="201"/>
      <c r="M25" s="201"/>
      <c r="N25" s="202"/>
      <c r="O25" s="87">
        <f>三菜!O17</f>
        <v>0</v>
      </c>
      <c r="P25" s="116">
        <f>三菜!P17</f>
        <v>0</v>
      </c>
      <c r="Q25" s="87">
        <f>三菜!N17</f>
        <v>0</v>
      </c>
      <c r="R25" s="204"/>
      <c r="S25" s="200">
        <f>三菜!M26</f>
        <v>0</v>
      </c>
      <c r="T25" s="201"/>
      <c r="U25" s="201"/>
      <c r="V25" s="202"/>
      <c r="W25" s="87">
        <f>三菜!O26</f>
        <v>0</v>
      </c>
      <c r="X25" s="116">
        <f>三菜!P26</f>
        <v>0</v>
      </c>
      <c r="Y25" s="87">
        <f>三菜!N26</f>
        <v>0</v>
      </c>
      <c r="Z25" s="204"/>
      <c r="AA25" s="200">
        <f>三菜!M35</f>
        <v>0</v>
      </c>
      <c r="AB25" s="201"/>
      <c r="AC25" s="201"/>
      <c r="AD25" s="202"/>
      <c r="AE25" s="87">
        <f>三菜!O35</f>
        <v>0</v>
      </c>
      <c r="AF25" s="116">
        <f>三菜!P35</f>
        <v>0</v>
      </c>
      <c r="AG25" s="87">
        <f>三菜!N35</f>
        <v>0</v>
      </c>
      <c r="AH25" s="204"/>
      <c r="AI25" s="200">
        <f>三菜!M44</f>
        <v>0</v>
      </c>
      <c r="AJ25" s="201"/>
      <c r="AK25" s="201"/>
      <c r="AL25" s="202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1" x14ac:dyDescent="0.25">
      <c r="A26" s="208"/>
      <c r="B26" s="204"/>
      <c r="C26" s="200">
        <f>三菜!M9</f>
        <v>0</v>
      </c>
      <c r="D26" s="201"/>
      <c r="E26" s="201"/>
      <c r="F26" s="202"/>
      <c r="G26" s="114">
        <f>三菜!O9</f>
        <v>0</v>
      </c>
      <c r="H26" s="116">
        <f>三菜!P9</f>
        <v>0</v>
      </c>
      <c r="I26" s="87">
        <f>三菜!N9</f>
        <v>0</v>
      </c>
      <c r="J26" s="204"/>
      <c r="K26" s="200">
        <f>三菜!M18</f>
        <v>0</v>
      </c>
      <c r="L26" s="201"/>
      <c r="M26" s="201"/>
      <c r="N26" s="202"/>
      <c r="O26" s="87">
        <f>三菜!O18</f>
        <v>0</v>
      </c>
      <c r="P26" s="116">
        <f>三菜!P18</f>
        <v>0</v>
      </c>
      <c r="Q26" s="87">
        <f>三菜!N18</f>
        <v>0</v>
      </c>
      <c r="R26" s="204"/>
      <c r="S26" s="200">
        <f>三菜!M27</f>
        <v>0</v>
      </c>
      <c r="T26" s="201"/>
      <c r="U26" s="201"/>
      <c r="V26" s="202"/>
      <c r="W26" s="87">
        <f>三菜!O27</f>
        <v>0</v>
      </c>
      <c r="X26" s="116">
        <f>三菜!P27</f>
        <v>0</v>
      </c>
      <c r="Y26" s="87">
        <f>三菜!N27</f>
        <v>0</v>
      </c>
      <c r="Z26" s="204"/>
      <c r="AA26" s="200">
        <f>三菜!M36</f>
        <v>0</v>
      </c>
      <c r="AB26" s="201"/>
      <c r="AC26" s="201"/>
      <c r="AD26" s="202"/>
      <c r="AE26" s="87">
        <f>三菜!O36</f>
        <v>0</v>
      </c>
      <c r="AF26" s="116">
        <f>三菜!P36</f>
        <v>0</v>
      </c>
      <c r="AG26" s="87">
        <f>三菜!N36</f>
        <v>0</v>
      </c>
      <c r="AH26" s="204"/>
      <c r="AI26" s="200">
        <f>三菜!M45</f>
        <v>0</v>
      </c>
      <c r="AJ26" s="201"/>
      <c r="AK26" s="201"/>
      <c r="AL26" s="202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1" x14ac:dyDescent="0.25">
      <c r="A27" s="208"/>
      <c r="B27" s="204"/>
      <c r="C27" s="200">
        <f>三菜!M10</f>
        <v>0</v>
      </c>
      <c r="D27" s="201"/>
      <c r="E27" s="201"/>
      <c r="F27" s="202"/>
      <c r="G27" s="114">
        <f>三菜!O10</f>
        <v>0</v>
      </c>
      <c r="H27" s="116">
        <f>三菜!P10</f>
        <v>0</v>
      </c>
      <c r="I27" s="87">
        <f>三菜!N10</f>
        <v>0</v>
      </c>
      <c r="J27" s="204"/>
      <c r="K27" s="200">
        <f>三菜!M19</f>
        <v>0</v>
      </c>
      <c r="L27" s="201"/>
      <c r="M27" s="201"/>
      <c r="N27" s="202"/>
      <c r="O27" s="87">
        <f>三菜!O19</f>
        <v>0</v>
      </c>
      <c r="P27" s="116">
        <f>三菜!P19</f>
        <v>0</v>
      </c>
      <c r="Q27" s="87">
        <f>三菜!N19</f>
        <v>0</v>
      </c>
      <c r="R27" s="204"/>
      <c r="S27" s="200">
        <f>三菜!M28</f>
        <v>0</v>
      </c>
      <c r="T27" s="201"/>
      <c r="U27" s="201"/>
      <c r="V27" s="202"/>
      <c r="W27" s="87">
        <f>三菜!O28</f>
        <v>0</v>
      </c>
      <c r="X27" s="116">
        <f>三菜!P28</f>
        <v>0</v>
      </c>
      <c r="Y27" s="87">
        <f>三菜!N28</f>
        <v>0</v>
      </c>
      <c r="Z27" s="204"/>
      <c r="AA27" s="200">
        <f>三菜!M37</f>
        <v>0</v>
      </c>
      <c r="AB27" s="201"/>
      <c r="AC27" s="201"/>
      <c r="AD27" s="202"/>
      <c r="AE27" s="87">
        <f>三菜!O37</f>
        <v>0</v>
      </c>
      <c r="AF27" s="116">
        <f>三菜!P37</f>
        <v>0</v>
      </c>
      <c r="AG27" s="87">
        <f>三菜!N37</f>
        <v>0</v>
      </c>
      <c r="AH27" s="204"/>
      <c r="AI27" s="200">
        <f>三菜!M46</f>
        <v>0</v>
      </c>
      <c r="AJ27" s="201"/>
      <c r="AK27" s="201"/>
      <c r="AL27" s="202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1" x14ac:dyDescent="0.25">
      <c r="A28" s="208"/>
      <c r="B28" s="204"/>
      <c r="C28" s="200">
        <f>三菜!M11</f>
        <v>0</v>
      </c>
      <c r="D28" s="201"/>
      <c r="E28" s="201"/>
      <c r="F28" s="202"/>
      <c r="G28" s="114">
        <f>三菜!O11</f>
        <v>0</v>
      </c>
      <c r="H28" s="116">
        <f>三菜!P11</f>
        <v>0</v>
      </c>
      <c r="I28" s="87">
        <f>三菜!N11</f>
        <v>0</v>
      </c>
      <c r="J28" s="204"/>
      <c r="K28" s="200">
        <f>三菜!M20</f>
        <v>0</v>
      </c>
      <c r="L28" s="201"/>
      <c r="M28" s="201"/>
      <c r="N28" s="202"/>
      <c r="O28" s="87">
        <f>三菜!O20</f>
        <v>0</v>
      </c>
      <c r="P28" s="116">
        <f>三菜!P20</f>
        <v>0</v>
      </c>
      <c r="Q28" s="87">
        <f>三菜!N20</f>
        <v>0</v>
      </c>
      <c r="R28" s="204"/>
      <c r="S28" s="200">
        <f>三菜!M29</f>
        <v>0</v>
      </c>
      <c r="T28" s="201"/>
      <c r="U28" s="201"/>
      <c r="V28" s="202"/>
      <c r="W28" s="87">
        <f>三菜!O29</f>
        <v>0</v>
      </c>
      <c r="X28" s="116">
        <f>三菜!P29</f>
        <v>0</v>
      </c>
      <c r="Y28" s="87">
        <f>三菜!N29</f>
        <v>0</v>
      </c>
      <c r="Z28" s="204"/>
      <c r="AA28" s="200">
        <f>三菜!M38</f>
        <v>0</v>
      </c>
      <c r="AB28" s="201"/>
      <c r="AC28" s="201"/>
      <c r="AD28" s="202"/>
      <c r="AE28" s="87">
        <f>三菜!O38</f>
        <v>0</v>
      </c>
      <c r="AF28" s="116">
        <f>三菜!P38</f>
        <v>0</v>
      </c>
      <c r="AG28" s="87">
        <f>三菜!N38</f>
        <v>0</v>
      </c>
      <c r="AH28" s="204"/>
      <c r="AI28" s="200">
        <f>三菜!M47</f>
        <v>0</v>
      </c>
      <c r="AJ28" s="201"/>
      <c r="AK28" s="201"/>
      <c r="AL28" s="202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1" x14ac:dyDescent="0.25">
      <c r="A29" s="208"/>
      <c r="B29" s="209"/>
      <c r="C29" s="200">
        <f>三菜!M12</f>
        <v>0</v>
      </c>
      <c r="D29" s="201"/>
      <c r="E29" s="201"/>
      <c r="F29" s="202"/>
      <c r="G29" s="114">
        <f>三菜!O12</f>
        <v>0</v>
      </c>
      <c r="H29" s="116">
        <f>三菜!P12</f>
        <v>0</v>
      </c>
      <c r="I29" s="87">
        <f>三菜!N12</f>
        <v>0</v>
      </c>
      <c r="J29" s="209"/>
      <c r="K29" s="200">
        <f>三菜!M21</f>
        <v>0</v>
      </c>
      <c r="L29" s="201"/>
      <c r="M29" s="201"/>
      <c r="N29" s="202"/>
      <c r="O29" s="87">
        <f>三菜!O21</f>
        <v>0</v>
      </c>
      <c r="P29" s="116">
        <f>三菜!P21</f>
        <v>0</v>
      </c>
      <c r="Q29" s="87">
        <f>三菜!N21</f>
        <v>0</v>
      </c>
      <c r="R29" s="209"/>
      <c r="S29" s="200">
        <f>三菜!M30</f>
        <v>0</v>
      </c>
      <c r="T29" s="201"/>
      <c r="U29" s="201"/>
      <c r="V29" s="202"/>
      <c r="W29" s="87">
        <f>三菜!O30</f>
        <v>0</v>
      </c>
      <c r="X29" s="116">
        <f>三菜!P30</f>
        <v>0</v>
      </c>
      <c r="Y29" s="87">
        <f>三菜!N30</f>
        <v>0</v>
      </c>
      <c r="Z29" s="209"/>
      <c r="AA29" s="200">
        <f>三菜!M39</f>
        <v>0</v>
      </c>
      <c r="AB29" s="201"/>
      <c r="AC29" s="201"/>
      <c r="AD29" s="202"/>
      <c r="AE29" s="87">
        <f>三菜!O39</f>
        <v>0</v>
      </c>
      <c r="AF29" s="116">
        <f>三菜!P39</f>
        <v>0</v>
      </c>
      <c r="AG29" s="87">
        <f>三菜!N39</f>
        <v>0</v>
      </c>
      <c r="AH29" s="209"/>
      <c r="AI29" s="200">
        <f>三菜!M48</f>
        <v>0</v>
      </c>
      <c r="AJ29" s="201"/>
      <c r="AK29" s="201"/>
      <c r="AL29" s="202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25">
      <c r="A30" s="207" t="s">
        <v>23</v>
      </c>
      <c r="B30" s="203">
        <f>三菜!Q4</f>
        <v>0</v>
      </c>
      <c r="C30" s="205">
        <f>三菜!Q5</f>
        <v>0</v>
      </c>
      <c r="D30" s="206"/>
      <c r="E30" s="206"/>
      <c r="F30" s="206"/>
      <c r="G30" s="114">
        <f>三菜!S5</f>
        <v>0</v>
      </c>
      <c r="H30" s="116">
        <f>三菜!T5</f>
        <v>0</v>
      </c>
      <c r="I30" s="87">
        <f>三菜!R5</f>
        <v>0</v>
      </c>
      <c r="J30" s="203">
        <f>三菜!Q13</f>
        <v>0</v>
      </c>
      <c r="K30" s="205">
        <f>三菜!Q14</f>
        <v>0</v>
      </c>
      <c r="L30" s="206"/>
      <c r="M30" s="206"/>
      <c r="N30" s="206"/>
      <c r="O30" s="87">
        <f>三菜!S14</f>
        <v>0</v>
      </c>
      <c r="P30" s="116">
        <f>三菜!T14</f>
        <v>0</v>
      </c>
      <c r="Q30" s="87">
        <f>三菜!R14</f>
        <v>0</v>
      </c>
      <c r="R30" s="203">
        <f>三菜!Q22</f>
        <v>0</v>
      </c>
      <c r="S30" s="200">
        <f>三菜!Q23</f>
        <v>0</v>
      </c>
      <c r="T30" s="201"/>
      <c r="U30" s="201"/>
      <c r="V30" s="202"/>
      <c r="W30" s="87">
        <f>三菜!S23</f>
        <v>0</v>
      </c>
      <c r="X30" s="116">
        <f>三菜!T23</f>
        <v>0</v>
      </c>
      <c r="Y30" s="87">
        <f>三菜!R23</f>
        <v>0</v>
      </c>
      <c r="Z30" s="203">
        <f>三菜!Q31</f>
        <v>0</v>
      </c>
      <c r="AA30" s="200">
        <f>三菜!Q32</f>
        <v>0</v>
      </c>
      <c r="AB30" s="201"/>
      <c r="AC30" s="201"/>
      <c r="AD30" s="202"/>
      <c r="AE30" s="87">
        <f>三菜!S32</f>
        <v>0</v>
      </c>
      <c r="AF30" s="116">
        <f>三菜!T32</f>
        <v>0</v>
      </c>
      <c r="AG30" s="87">
        <f>三菜!R32</f>
        <v>0</v>
      </c>
      <c r="AH30" s="203">
        <f>三菜!Q40</f>
        <v>0</v>
      </c>
      <c r="AI30" s="200">
        <f>三菜!Q41</f>
        <v>0</v>
      </c>
      <c r="AJ30" s="201"/>
      <c r="AK30" s="201"/>
      <c r="AL30" s="202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1" x14ac:dyDescent="0.25">
      <c r="A31" s="208"/>
      <c r="B31" s="204"/>
      <c r="C31" s="205">
        <f>三菜!Q6</f>
        <v>0</v>
      </c>
      <c r="D31" s="206"/>
      <c r="E31" s="206"/>
      <c r="F31" s="206"/>
      <c r="G31" s="114">
        <f>三菜!S6</f>
        <v>0</v>
      </c>
      <c r="H31" s="116">
        <f>三菜!T6</f>
        <v>0</v>
      </c>
      <c r="I31" s="87">
        <f>三菜!R6</f>
        <v>0</v>
      </c>
      <c r="J31" s="204"/>
      <c r="K31" s="205">
        <f>三菜!Q15</f>
        <v>0</v>
      </c>
      <c r="L31" s="206"/>
      <c r="M31" s="206"/>
      <c r="N31" s="206"/>
      <c r="O31" s="87">
        <f>三菜!S15</f>
        <v>0</v>
      </c>
      <c r="P31" s="116">
        <f>三菜!T15</f>
        <v>0</v>
      </c>
      <c r="Q31" s="87">
        <f>三菜!R15</f>
        <v>0</v>
      </c>
      <c r="R31" s="204"/>
      <c r="S31" s="200">
        <f>三菜!Q24</f>
        <v>0</v>
      </c>
      <c r="T31" s="201"/>
      <c r="U31" s="201"/>
      <c r="V31" s="202"/>
      <c r="W31" s="87">
        <f>三菜!S24</f>
        <v>0</v>
      </c>
      <c r="X31" s="116">
        <f>三菜!T24</f>
        <v>0</v>
      </c>
      <c r="Y31" s="87">
        <f>三菜!R24</f>
        <v>0</v>
      </c>
      <c r="Z31" s="204"/>
      <c r="AA31" s="200">
        <f>三菜!Q33</f>
        <v>0</v>
      </c>
      <c r="AB31" s="201"/>
      <c r="AC31" s="201"/>
      <c r="AD31" s="202"/>
      <c r="AE31" s="87">
        <f>三菜!S33</f>
        <v>0</v>
      </c>
      <c r="AF31" s="116">
        <f>三菜!T33</f>
        <v>0</v>
      </c>
      <c r="AG31" s="87">
        <f>三菜!R33</f>
        <v>0</v>
      </c>
      <c r="AH31" s="204"/>
      <c r="AI31" s="200">
        <f>三菜!Q42</f>
        <v>0</v>
      </c>
      <c r="AJ31" s="201"/>
      <c r="AK31" s="201"/>
      <c r="AL31" s="202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1" x14ac:dyDescent="0.25">
      <c r="A32" s="208"/>
      <c r="B32" s="204"/>
      <c r="C32" s="205">
        <f>三菜!Q7</f>
        <v>0</v>
      </c>
      <c r="D32" s="206"/>
      <c r="E32" s="206"/>
      <c r="F32" s="206"/>
      <c r="G32" s="114">
        <f>三菜!S7</f>
        <v>0</v>
      </c>
      <c r="H32" s="116">
        <f>三菜!T7</f>
        <v>0</v>
      </c>
      <c r="I32" s="87">
        <f>三菜!R7</f>
        <v>0</v>
      </c>
      <c r="J32" s="204"/>
      <c r="K32" s="205">
        <f>三菜!Q16</f>
        <v>0</v>
      </c>
      <c r="L32" s="206"/>
      <c r="M32" s="206"/>
      <c r="N32" s="206"/>
      <c r="O32" s="87">
        <f>三菜!S16</f>
        <v>0</v>
      </c>
      <c r="P32" s="116">
        <f>三菜!T16</f>
        <v>0</v>
      </c>
      <c r="Q32" s="87">
        <f>三菜!R16</f>
        <v>0</v>
      </c>
      <c r="R32" s="204"/>
      <c r="S32" s="200">
        <f>三菜!Q25</f>
        <v>0</v>
      </c>
      <c r="T32" s="201"/>
      <c r="U32" s="201"/>
      <c r="V32" s="202"/>
      <c r="W32" s="87">
        <f>三菜!S25</f>
        <v>0</v>
      </c>
      <c r="X32" s="116">
        <f>三菜!T25</f>
        <v>0</v>
      </c>
      <c r="Y32" s="87">
        <f>三菜!R25</f>
        <v>0</v>
      </c>
      <c r="Z32" s="204"/>
      <c r="AA32" s="200">
        <f>三菜!Q34</f>
        <v>0</v>
      </c>
      <c r="AB32" s="201"/>
      <c r="AC32" s="201"/>
      <c r="AD32" s="202"/>
      <c r="AE32" s="87">
        <f>三菜!S34</f>
        <v>0</v>
      </c>
      <c r="AF32" s="116">
        <f>三菜!T34</f>
        <v>0</v>
      </c>
      <c r="AG32" s="87">
        <f>三菜!R34</f>
        <v>0</v>
      </c>
      <c r="AH32" s="204"/>
      <c r="AI32" s="200">
        <f>三菜!Q43</f>
        <v>0</v>
      </c>
      <c r="AJ32" s="201"/>
      <c r="AK32" s="201"/>
      <c r="AL32" s="202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1" x14ac:dyDescent="0.25">
      <c r="A33" s="208"/>
      <c r="B33" s="204"/>
      <c r="C33" s="205">
        <f>三菜!Q8</f>
        <v>0</v>
      </c>
      <c r="D33" s="206"/>
      <c r="E33" s="206"/>
      <c r="F33" s="206"/>
      <c r="G33" s="114">
        <f>三菜!S8</f>
        <v>0</v>
      </c>
      <c r="H33" s="116">
        <f>三菜!T8</f>
        <v>0</v>
      </c>
      <c r="I33" s="87">
        <f>三菜!R8</f>
        <v>0</v>
      </c>
      <c r="J33" s="204"/>
      <c r="K33" s="205">
        <f>三菜!Q17</f>
        <v>0</v>
      </c>
      <c r="L33" s="206"/>
      <c r="M33" s="206"/>
      <c r="N33" s="206"/>
      <c r="O33" s="87">
        <f>三菜!S17</f>
        <v>0</v>
      </c>
      <c r="P33" s="116">
        <f>三菜!T17</f>
        <v>0</v>
      </c>
      <c r="Q33" s="87">
        <f>三菜!R17</f>
        <v>0</v>
      </c>
      <c r="R33" s="204"/>
      <c r="S33" s="200">
        <f>三菜!Q26</f>
        <v>0</v>
      </c>
      <c r="T33" s="201"/>
      <c r="U33" s="201"/>
      <c r="V33" s="202"/>
      <c r="W33" s="87">
        <f>三菜!S26</f>
        <v>0</v>
      </c>
      <c r="X33" s="116">
        <f>三菜!T26</f>
        <v>0</v>
      </c>
      <c r="Y33" s="87">
        <f>三菜!R26</f>
        <v>0</v>
      </c>
      <c r="Z33" s="204"/>
      <c r="AA33" s="200">
        <f>三菜!Q35</f>
        <v>0</v>
      </c>
      <c r="AB33" s="201"/>
      <c r="AC33" s="201"/>
      <c r="AD33" s="202"/>
      <c r="AE33" s="87">
        <f>三菜!S35</f>
        <v>0</v>
      </c>
      <c r="AF33" s="116">
        <f>三菜!T35</f>
        <v>0</v>
      </c>
      <c r="AG33" s="87">
        <f>三菜!R35</f>
        <v>0</v>
      </c>
      <c r="AH33" s="204"/>
      <c r="AI33" s="200">
        <f>三菜!Q44</f>
        <v>0</v>
      </c>
      <c r="AJ33" s="201"/>
      <c r="AK33" s="201"/>
      <c r="AL33" s="202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1" x14ac:dyDescent="0.25">
      <c r="A34" s="208"/>
      <c r="B34" s="204"/>
      <c r="C34" s="205">
        <f>三菜!Q9</f>
        <v>0</v>
      </c>
      <c r="D34" s="206"/>
      <c r="E34" s="206"/>
      <c r="F34" s="206"/>
      <c r="G34" s="114">
        <f>三菜!S9</f>
        <v>0</v>
      </c>
      <c r="H34" s="116">
        <f>三菜!T9</f>
        <v>0</v>
      </c>
      <c r="I34" s="87">
        <f>三菜!R9</f>
        <v>0</v>
      </c>
      <c r="J34" s="204"/>
      <c r="K34" s="205">
        <f>三菜!Q18</f>
        <v>0</v>
      </c>
      <c r="L34" s="206"/>
      <c r="M34" s="206"/>
      <c r="N34" s="206"/>
      <c r="O34" s="87">
        <f>三菜!S18</f>
        <v>0</v>
      </c>
      <c r="P34" s="116">
        <f>三菜!T18</f>
        <v>0</v>
      </c>
      <c r="Q34" s="87">
        <f>三菜!R18</f>
        <v>0</v>
      </c>
      <c r="R34" s="209"/>
      <c r="S34" s="200">
        <f>三菜!Q27</f>
        <v>0</v>
      </c>
      <c r="T34" s="201"/>
      <c r="U34" s="201"/>
      <c r="V34" s="202"/>
      <c r="W34" s="87">
        <f>三菜!S27</f>
        <v>0</v>
      </c>
      <c r="X34" s="116">
        <f>三菜!T27</f>
        <v>0</v>
      </c>
      <c r="Y34" s="87">
        <f>三菜!R27</f>
        <v>0</v>
      </c>
      <c r="Z34" s="204"/>
      <c r="AA34" s="200">
        <f>三菜!Q36</f>
        <v>0</v>
      </c>
      <c r="AB34" s="201"/>
      <c r="AC34" s="201"/>
      <c r="AD34" s="202"/>
      <c r="AE34" s="87">
        <f>三菜!S36</f>
        <v>0</v>
      </c>
      <c r="AF34" s="116">
        <f>三菜!T36</f>
        <v>0</v>
      </c>
      <c r="AG34" s="87">
        <f>三菜!R36</f>
        <v>0</v>
      </c>
      <c r="AH34" s="204"/>
      <c r="AI34" s="200">
        <f>三菜!Q45</f>
        <v>0</v>
      </c>
      <c r="AJ34" s="201"/>
      <c r="AK34" s="201"/>
      <c r="AL34" s="202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25">
      <c r="A35" s="207" t="s">
        <v>24</v>
      </c>
      <c r="B35" s="203" t="str">
        <f>三菜!U4</f>
        <v>翡翠羹湯</v>
      </c>
      <c r="C35" s="205" t="str">
        <f>三菜!U5</f>
        <v>蛋(春明)</v>
      </c>
      <c r="D35" s="206"/>
      <c r="E35" s="206"/>
      <c r="F35" s="206"/>
      <c r="G35" s="114">
        <f>三菜!W5</f>
        <v>3.5</v>
      </c>
      <c r="H35" s="116" t="str">
        <f>三菜!X5</f>
        <v>公斤</v>
      </c>
      <c r="I35" s="87">
        <f>三菜!V5</f>
        <v>47.3</v>
      </c>
      <c r="J35" s="203" t="str">
        <f>三菜!U13</f>
        <v>紅豆薏仁湯</v>
      </c>
      <c r="K35" s="205" t="str">
        <f>三菜!U14</f>
        <v>二砂台糖(1K/包)</v>
      </c>
      <c r="L35" s="206"/>
      <c r="M35" s="206"/>
      <c r="N35" s="206"/>
      <c r="O35" s="87">
        <f>三菜!W14</f>
        <v>2</v>
      </c>
      <c r="P35" s="116" t="str">
        <f>三菜!X14</f>
        <v>包</v>
      </c>
      <c r="Q35" s="87">
        <f>三菜!V14</f>
        <v>27.03</v>
      </c>
      <c r="R35" s="203" t="str">
        <f>三菜!U22</f>
        <v>玉米排骨湯</v>
      </c>
      <c r="S35" s="200" t="str">
        <f>三菜!U23</f>
        <v>冷凍黃玉米塊(CAS)</v>
      </c>
      <c r="T35" s="201"/>
      <c r="U35" s="201"/>
      <c r="V35" s="202"/>
      <c r="W35" s="87">
        <f>三菜!W23</f>
        <v>2.5</v>
      </c>
      <c r="X35" s="116" t="str">
        <f>三菜!X23</f>
        <v>公斤</v>
      </c>
      <c r="Y35" s="87">
        <f>三菜!V23</f>
        <v>33.78</v>
      </c>
      <c r="Z35" s="203" t="str">
        <f>三菜!U31</f>
        <v>冬瓜雪蓮子湯</v>
      </c>
      <c r="AA35" s="200" t="str">
        <f>三菜!U32</f>
        <v>冬瓜</v>
      </c>
      <c r="AB35" s="201"/>
      <c r="AC35" s="201"/>
      <c r="AD35" s="202"/>
      <c r="AE35" s="87">
        <f>三菜!W32</f>
        <v>2.5</v>
      </c>
      <c r="AF35" s="116" t="str">
        <f>三菜!X32</f>
        <v>公斤</v>
      </c>
      <c r="AG35" s="87">
        <f>三菜!V32</f>
        <v>33.78</v>
      </c>
      <c r="AH35" s="203" t="str">
        <f>三菜!U40</f>
        <v>鮮筍湯</v>
      </c>
      <c r="AI35" s="200" t="str">
        <f>三菜!U41</f>
        <v>新鮮竹筍片</v>
      </c>
      <c r="AJ35" s="201"/>
      <c r="AK35" s="201"/>
      <c r="AL35" s="202"/>
      <c r="AM35" s="87">
        <f>三菜!W41</f>
        <v>3</v>
      </c>
      <c r="AN35" s="116" t="str">
        <f>三菜!X41</f>
        <v>公斤</v>
      </c>
      <c r="AO35" s="87">
        <f>三菜!V41</f>
        <v>40.54</v>
      </c>
      <c r="AP35" s="19"/>
    </row>
    <row r="36" spans="1:42" ht="21" x14ac:dyDescent="0.25">
      <c r="A36" s="208"/>
      <c r="B36" s="204"/>
      <c r="C36" s="205" t="str">
        <f>三菜!U6</f>
        <v>翡翠羹(0.3K)</v>
      </c>
      <c r="D36" s="206"/>
      <c r="E36" s="206"/>
      <c r="F36" s="206"/>
      <c r="G36" s="114">
        <f>三菜!W6</f>
        <v>3</v>
      </c>
      <c r="H36" s="116" t="str">
        <f>三菜!X6</f>
        <v>盒</v>
      </c>
      <c r="I36" s="87">
        <f>三菜!V6</f>
        <v>12.16</v>
      </c>
      <c r="J36" s="204"/>
      <c r="K36" s="205" t="str">
        <f>三菜!U15</f>
        <v>紅豆(國產TAP)</v>
      </c>
      <c r="L36" s="206"/>
      <c r="M36" s="206"/>
      <c r="N36" s="206"/>
      <c r="O36" s="87">
        <f>三菜!W15</f>
        <v>1</v>
      </c>
      <c r="P36" s="116" t="str">
        <f>三菜!X15</f>
        <v>公斤</v>
      </c>
      <c r="Q36" s="87">
        <f>三菜!V15</f>
        <v>13.51</v>
      </c>
      <c r="R36" s="204"/>
      <c r="S36" s="200" t="str">
        <f>三菜!U24</f>
        <v>紅蘿蔔</v>
      </c>
      <c r="T36" s="201"/>
      <c r="U36" s="201"/>
      <c r="V36" s="202"/>
      <c r="W36" s="87">
        <f>三菜!W24</f>
        <v>0.3</v>
      </c>
      <c r="X36" s="116" t="str">
        <f>三菜!X24</f>
        <v>公斤</v>
      </c>
      <c r="Y36" s="87">
        <f>三菜!V24</f>
        <v>4.05</v>
      </c>
      <c r="Z36" s="204"/>
      <c r="AA36" s="200" t="str">
        <f>三菜!U33</f>
        <v>小排骨(肉)井野</v>
      </c>
      <c r="AB36" s="201"/>
      <c r="AC36" s="201"/>
      <c r="AD36" s="202"/>
      <c r="AE36" s="87">
        <f>三菜!W33</f>
        <v>0.6</v>
      </c>
      <c r="AF36" s="116" t="str">
        <f>三菜!X33</f>
        <v>公斤</v>
      </c>
      <c r="AG36" s="87">
        <f>三菜!V33</f>
        <v>8.11</v>
      </c>
      <c r="AH36" s="204"/>
      <c r="AI36" s="200" t="str">
        <f>三菜!U42</f>
        <v>小排骨(肉)井野</v>
      </c>
      <c r="AJ36" s="201"/>
      <c r="AK36" s="201"/>
      <c r="AL36" s="202"/>
      <c r="AM36" s="87">
        <f>三菜!W42</f>
        <v>0.5</v>
      </c>
      <c r="AN36" s="116" t="str">
        <f>三菜!X42</f>
        <v>公斤</v>
      </c>
      <c r="AO36" s="87">
        <f>三菜!V42</f>
        <v>6.76</v>
      </c>
      <c r="AP36" s="19"/>
    </row>
    <row r="37" spans="1:42" ht="21" x14ac:dyDescent="0.25">
      <c r="A37" s="208"/>
      <c r="B37" s="204"/>
      <c r="C37" s="205">
        <f>三菜!U7</f>
        <v>0</v>
      </c>
      <c r="D37" s="206"/>
      <c r="E37" s="206"/>
      <c r="F37" s="206"/>
      <c r="G37" s="114">
        <f>三菜!W7</f>
        <v>0</v>
      </c>
      <c r="H37" s="116">
        <f>三菜!X7</f>
        <v>0</v>
      </c>
      <c r="I37" s="87">
        <f>三菜!V7</f>
        <v>0</v>
      </c>
      <c r="J37" s="204"/>
      <c r="K37" s="205" t="str">
        <f>三菜!U16</f>
        <v>大薏仁(日期)</v>
      </c>
      <c r="L37" s="206"/>
      <c r="M37" s="206"/>
      <c r="N37" s="206"/>
      <c r="O37" s="87">
        <f>三菜!W16</f>
        <v>0.3</v>
      </c>
      <c r="P37" s="116" t="str">
        <f>三菜!X16</f>
        <v>公斤</v>
      </c>
      <c r="Q37" s="87">
        <f>三菜!V16</f>
        <v>4.05</v>
      </c>
      <c r="R37" s="204"/>
      <c r="S37" s="200" t="str">
        <f>三菜!U25</f>
        <v>龍骨丁(井野)</v>
      </c>
      <c r="T37" s="201"/>
      <c r="U37" s="201"/>
      <c r="V37" s="202"/>
      <c r="W37" s="87">
        <f>三菜!W25</f>
        <v>0.3</v>
      </c>
      <c r="X37" s="116" t="str">
        <f>三菜!X25</f>
        <v>公斤</v>
      </c>
      <c r="Y37" s="87">
        <f>三菜!V25</f>
        <v>4.05</v>
      </c>
      <c r="Z37" s="204"/>
      <c r="AA37" s="200" t="str">
        <f>三菜!U34</f>
        <v>薑絲0.6K/包</v>
      </c>
      <c r="AB37" s="201"/>
      <c r="AC37" s="201"/>
      <c r="AD37" s="202"/>
      <c r="AE37" s="87">
        <f>三菜!W34</f>
        <v>0.5</v>
      </c>
      <c r="AF37" s="116" t="str">
        <f>三菜!X34</f>
        <v>包</v>
      </c>
      <c r="AG37" s="87">
        <f>三菜!V34</f>
        <v>4.05</v>
      </c>
      <c r="AH37" s="204"/>
      <c r="AI37" s="200">
        <f>三菜!U43</f>
        <v>0</v>
      </c>
      <c r="AJ37" s="201"/>
      <c r="AK37" s="201"/>
      <c r="AL37" s="202"/>
      <c r="AM37" s="87">
        <f>三菜!W43</f>
        <v>0</v>
      </c>
      <c r="AN37" s="116">
        <f>三菜!X43</f>
        <v>0</v>
      </c>
      <c r="AO37" s="87">
        <f>三菜!V43</f>
        <v>0</v>
      </c>
      <c r="AP37" s="19"/>
    </row>
    <row r="38" spans="1:42" ht="21" x14ac:dyDescent="0.25">
      <c r="A38" s="208"/>
      <c r="B38" s="204"/>
      <c r="C38" s="205">
        <f>三菜!U8</f>
        <v>0</v>
      </c>
      <c r="D38" s="206"/>
      <c r="E38" s="206"/>
      <c r="F38" s="206"/>
      <c r="G38" s="114">
        <f>三菜!W8</f>
        <v>0</v>
      </c>
      <c r="H38" s="116">
        <f>三菜!X8</f>
        <v>0</v>
      </c>
      <c r="I38" s="87">
        <f>三菜!V8</f>
        <v>0</v>
      </c>
      <c r="J38" s="204"/>
      <c r="K38" s="205">
        <f>三菜!U17</f>
        <v>0</v>
      </c>
      <c r="L38" s="206"/>
      <c r="M38" s="206"/>
      <c r="N38" s="206"/>
      <c r="O38" s="87">
        <f>三菜!W17</f>
        <v>0</v>
      </c>
      <c r="P38" s="116">
        <f>三菜!X17</f>
        <v>0</v>
      </c>
      <c r="Q38" s="87">
        <f>三菜!V17</f>
        <v>0</v>
      </c>
      <c r="R38" s="204"/>
      <c r="S38" s="200">
        <f>三菜!U26</f>
        <v>0</v>
      </c>
      <c r="T38" s="201"/>
      <c r="U38" s="201"/>
      <c r="V38" s="202"/>
      <c r="W38" s="87">
        <f>三菜!W26</f>
        <v>0</v>
      </c>
      <c r="X38" s="116">
        <f>三菜!X26</f>
        <v>0</v>
      </c>
      <c r="Y38" s="87">
        <f>三菜!V26</f>
        <v>0</v>
      </c>
      <c r="Z38" s="204"/>
      <c r="AA38" s="200" t="str">
        <f>三菜!U35</f>
        <v>雪蓮子</v>
      </c>
      <c r="AB38" s="201"/>
      <c r="AC38" s="201"/>
      <c r="AD38" s="202"/>
      <c r="AE38" s="87">
        <f>三菜!W35</f>
        <v>0.1</v>
      </c>
      <c r="AF38" s="116" t="str">
        <f>三菜!X35</f>
        <v>公斤</v>
      </c>
      <c r="AG38" s="87">
        <f>三菜!V35</f>
        <v>1.35</v>
      </c>
      <c r="AH38" s="204"/>
      <c r="AI38" s="200">
        <f>三菜!U44</f>
        <v>0</v>
      </c>
      <c r="AJ38" s="201"/>
      <c r="AK38" s="201"/>
      <c r="AL38" s="202"/>
      <c r="AM38" s="87">
        <f>三菜!W44</f>
        <v>0</v>
      </c>
      <c r="AN38" s="116">
        <f>三菜!X44</f>
        <v>0</v>
      </c>
      <c r="AO38" s="87">
        <f>三菜!V44</f>
        <v>0</v>
      </c>
      <c r="AP38" s="19"/>
    </row>
    <row r="39" spans="1:42" ht="21" x14ac:dyDescent="0.25">
      <c r="A39" s="208"/>
      <c r="B39" s="204"/>
      <c r="C39" s="205">
        <f>三菜!U9</f>
        <v>0</v>
      </c>
      <c r="D39" s="206"/>
      <c r="E39" s="206"/>
      <c r="F39" s="206"/>
      <c r="G39" s="114">
        <f>三菜!W9</f>
        <v>0</v>
      </c>
      <c r="H39" s="116">
        <f>三菜!X9</f>
        <v>0</v>
      </c>
      <c r="I39" s="87">
        <f>三菜!V9</f>
        <v>0</v>
      </c>
      <c r="J39" s="204"/>
      <c r="K39" s="205">
        <f>三菜!U18</f>
        <v>0</v>
      </c>
      <c r="L39" s="206"/>
      <c r="M39" s="206"/>
      <c r="N39" s="206"/>
      <c r="O39" s="87">
        <f>三菜!W18</f>
        <v>0</v>
      </c>
      <c r="P39" s="116">
        <f>三菜!X18</f>
        <v>0</v>
      </c>
      <c r="Q39" s="87">
        <f>三菜!V18</f>
        <v>0</v>
      </c>
      <c r="R39" s="204"/>
      <c r="S39" s="200">
        <f>三菜!U27</f>
        <v>0</v>
      </c>
      <c r="T39" s="201"/>
      <c r="U39" s="201"/>
      <c r="V39" s="202"/>
      <c r="W39" s="87">
        <f>三菜!W27</f>
        <v>0</v>
      </c>
      <c r="X39" s="116">
        <f>三菜!X27</f>
        <v>0</v>
      </c>
      <c r="Y39" s="87">
        <f>三菜!V27</f>
        <v>0</v>
      </c>
      <c r="Z39" s="204"/>
      <c r="AA39" s="200">
        <f>三菜!U36</f>
        <v>0</v>
      </c>
      <c r="AB39" s="201"/>
      <c r="AC39" s="201"/>
      <c r="AD39" s="202"/>
      <c r="AE39" s="87">
        <f>三菜!W36</f>
        <v>0</v>
      </c>
      <c r="AF39" s="116">
        <f>三菜!X36</f>
        <v>0</v>
      </c>
      <c r="AG39" s="87">
        <f>三菜!V36</f>
        <v>0</v>
      </c>
      <c r="AH39" s="204"/>
      <c r="AI39" s="200">
        <f>三菜!U45</f>
        <v>0</v>
      </c>
      <c r="AJ39" s="201"/>
      <c r="AK39" s="201"/>
      <c r="AL39" s="202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1" x14ac:dyDescent="0.25">
      <c r="A40" s="208"/>
      <c r="B40" s="204"/>
      <c r="C40" s="205">
        <f>三菜!U10</f>
        <v>0</v>
      </c>
      <c r="D40" s="206"/>
      <c r="E40" s="206"/>
      <c r="F40" s="206"/>
      <c r="G40" s="114">
        <f>三菜!W10</f>
        <v>0</v>
      </c>
      <c r="H40" s="116">
        <f>三菜!X10</f>
        <v>0</v>
      </c>
      <c r="I40" s="87">
        <f>三菜!V10</f>
        <v>0</v>
      </c>
      <c r="J40" s="204"/>
      <c r="K40" s="205">
        <f>三菜!U19</f>
        <v>0</v>
      </c>
      <c r="L40" s="206"/>
      <c r="M40" s="206"/>
      <c r="N40" s="206"/>
      <c r="O40" s="87">
        <f>三菜!W19</f>
        <v>0</v>
      </c>
      <c r="P40" s="116">
        <f>三菜!X19</f>
        <v>0</v>
      </c>
      <c r="Q40" s="87">
        <f>三菜!V19</f>
        <v>0</v>
      </c>
      <c r="R40" s="204"/>
      <c r="S40" s="200">
        <f>三菜!U28</f>
        <v>0</v>
      </c>
      <c r="T40" s="201"/>
      <c r="U40" s="201"/>
      <c r="V40" s="202"/>
      <c r="W40" s="87">
        <f>三菜!W28</f>
        <v>0</v>
      </c>
      <c r="X40" s="116">
        <f>三菜!X28</f>
        <v>0</v>
      </c>
      <c r="Y40" s="87">
        <f>三菜!V28</f>
        <v>0</v>
      </c>
      <c r="Z40" s="204"/>
      <c r="AA40" s="200">
        <f>三菜!U37</f>
        <v>0</v>
      </c>
      <c r="AB40" s="201"/>
      <c r="AC40" s="201"/>
      <c r="AD40" s="202"/>
      <c r="AE40" s="87">
        <f>三菜!W37</f>
        <v>0</v>
      </c>
      <c r="AF40" s="116">
        <f>三菜!X37</f>
        <v>0</v>
      </c>
      <c r="AG40" s="87">
        <f>三菜!V37</f>
        <v>0</v>
      </c>
      <c r="AH40" s="204"/>
      <c r="AI40" s="200">
        <f>三菜!U46</f>
        <v>0</v>
      </c>
      <c r="AJ40" s="201"/>
      <c r="AK40" s="201"/>
      <c r="AL40" s="202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1" x14ac:dyDescent="0.25">
      <c r="A41" s="208"/>
      <c r="B41" s="204"/>
      <c r="C41" s="205">
        <f>三菜!U11</f>
        <v>0</v>
      </c>
      <c r="D41" s="206"/>
      <c r="E41" s="206"/>
      <c r="F41" s="206"/>
      <c r="G41" s="114">
        <f>三菜!W11</f>
        <v>0</v>
      </c>
      <c r="H41" s="116">
        <f>三菜!X11</f>
        <v>0</v>
      </c>
      <c r="I41" s="87">
        <f>三菜!V11</f>
        <v>0</v>
      </c>
      <c r="J41" s="204"/>
      <c r="K41" s="205">
        <f>三菜!U20</f>
        <v>0</v>
      </c>
      <c r="L41" s="206"/>
      <c r="M41" s="206"/>
      <c r="N41" s="206"/>
      <c r="O41" s="87">
        <f>三菜!W20</f>
        <v>0</v>
      </c>
      <c r="P41" s="116">
        <f>三菜!X20</f>
        <v>0</v>
      </c>
      <c r="Q41" s="87">
        <f>三菜!V20</f>
        <v>0</v>
      </c>
      <c r="R41" s="204"/>
      <c r="S41" s="200">
        <f>三菜!U29</f>
        <v>0</v>
      </c>
      <c r="T41" s="201"/>
      <c r="U41" s="201"/>
      <c r="V41" s="202"/>
      <c r="W41" s="87">
        <f>三菜!W29</f>
        <v>0</v>
      </c>
      <c r="X41" s="116">
        <f>三菜!X29</f>
        <v>0</v>
      </c>
      <c r="Y41" s="87">
        <f>三菜!V29</f>
        <v>0</v>
      </c>
      <c r="Z41" s="204"/>
      <c r="AA41" s="200">
        <f>三菜!U38</f>
        <v>0</v>
      </c>
      <c r="AB41" s="201"/>
      <c r="AC41" s="201"/>
      <c r="AD41" s="202"/>
      <c r="AE41" s="87">
        <f>三菜!W38</f>
        <v>0</v>
      </c>
      <c r="AF41" s="116">
        <f>三菜!X38</f>
        <v>0</v>
      </c>
      <c r="AG41" s="87">
        <f>三菜!V38</f>
        <v>0</v>
      </c>
      <c r="AH41" s="204"/>
      <c r="AI41" s="200">
        <f>三菜!U47</f>
        <v>0</v>
      </c>
      <c r="AJ41" s="201"/>
      <c r="AK41" s="201"/>
      <c r="AL41" s="202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1.75" thickBot="1" x14ac:dyDescent="0.3">
      <c r="A42" s="196" t="str">
        <f>三菜!Y4</f>
        <v>履歷豆奶(獎勵金)/海苔(74+5)</v>
      </c>
      <c r="B42" s="197"/>
      <c r="C42" s="197"/>
      <c r="D42" s="197"/>
      <c r="E42" s="197"/>
      <c r="F42" s="198"/>
      <c r="G42" s="117"/>
      <c r="H42" s="118"/>
      <c r="I42" s="91"/>
      <c r="J42" s="199" t="str">
        <f>三菜!Y13</f>
        <v>水果(74+5)</v>
      </c>
      <c r="K42" s="199"/>
      <c r="L42" s="199"/>
      <c r="M42" s="199"/>
      <c r="N42" s="199"/>
      <c r="O42" s="119"/>
      <c r="P42" s="118"/>
      <c r="Q42" s="120"/>
      <c r="R42" s="199" t="str">
        <f>三菜!Y22</f>
        <v>保久乳(74+5)</v>
      </c>
      <c r="S42" s="199"/>
      <c r="T42" s="199"/>
      <c r="U42" s="199"/>
      <c r="V42" s="199"/>
      <c r="W42" s="91"/>
      <c r="X42" s="118"/>
      <c r="Y42" s="121"/>
      <c r="Z42" s="199" t="str">
        <f>三菜!Y31</f>
        <v>水果(74+5)</v>
      </c>
      <c r="AA42" s="199"/>
      <c r="AB42" s="199"/>
      <c r="AC42" s="199"/>
      <c r="AD42" s="199"/>
      <c r="AE42" s="91"/>
      <c r="AF42" s="118"/>
      <c r="AG42" s="121"/>
      <c r="AH42" s="199" t="str">
        <f>三菜!Y40</f>
        <v>養樂多低糖優酪乳(74+5)</v>
      </c>
      <c r="AI42" s="199"/>
      <c r="AJ42" s="199"/>
      <c r="AK42" s="199"/>
      <c r="AL42" s="199"/>
      <c r="AM42" s="91"/>
      <c r="AN42" s="118"/>
      <c r="AO42" s="121"/>
      <c r="AP42" s="20"/>
    </row>
    <row r="43" spans="1:42" ht="21" x14ac:dyDescent="0.25">
      <c r="A43" s="171" t="s">
        <v>69</v>
      </c>
      <c r="B43" s="193" t="s">
        <v>70</v>
      </c>
      <c r="C43" s="194"/>
      <c r="D43" s="194"/>
      <c r="E43" s="194"/>
      <c r="F43" s="194"/>
      <c r="G43" s="176" t="str">
        <f>SUBSTITUTE(三菜!$Z12,"大卡","")</f>
        <v>1025</v>
      </c>
      <c r="H43" s="177" t="s">
        <v>81</v>
      </c>
      <c r="I43" s="181" t="s">
        <v>81</v>
      </c>
      <c r="J43" s="195" t="s">
        <v>70</v>
      </c>
      <c r="K43" s="194"/>
      <c r="L43" s="194"/>
      <c r="M43" s="194"/>
      <c r="N43" s="194"/>
      <c r="O43" s="176" t="str">
        <f>SUBSTITUTE(三菜!$Z21,"大卡","")</f>
        <v>841</v>
      </c>
      <c r="P43" s="177" t="s">
        <v>82</v>
      </c>
      <c r="Q43" s="181" t="s">
        <v>82</v>
      </c>
      <c r="R43" s="195" t="s">
        <v>70</v>
      </c>
      <c r="S43" s="194"/>
      <c r="T43" s="194"/>
      <c r="U43" s="194"/>
      <c r="V43" s="194"/>
      <c r="W43" s="176" t="str">
        <f>SUBSTITUTE(三菜!$Z30,"大卡","")</f>
        <v>798</v>
      </c>
      <c r="X43" s="177" t="s">
        <v>83</v>
      </c>
      <c r="Y43" s="181" t="s">
        <v>83</v>
      </c>
      <c r="Z43" s="195" t="s">
        <v>70</v>
      </c>
      <c r="AA43" s="194"/>
      <c r="AB43" s="194"/>
      <c r="AC43" s="194"/>
      <c r="AD43" s="194"/>
      <c r="AE43" s="176" t="str">
        <f>SUBSTITUTE(三菜!$Z39,"大卡","")</f>
        <v>735</v>
      </c>
      <c r="AF43" s="177" t="s">
        <v>84</v>
      </c>
      <c r="AG43" s="181" t="s">
        <v>84</v>
      </c>
      <c r="AH43" s="195" t="s">
        <v>70</v>
      </c>
      <c r="AI43" s="194"/>
      <c r="AJ43" s="194"/>
      <c r="AK43" s="194"/>
      <c r="AL43" s="194"/>
      <c r="AM43" s="176" t="str">
        <f>SUBSTITUTE(三菜!$Z48,"大卡","")</f>
        <v>741</v>
      </c>
      <c r="AN43" s="177" t="s">
        <v>85</v>
      </c>
      <c r="AO43" s="178" t="s">
        <v>85</v>
      </c>
      <c r="AP43" s="20"/>
    </row>
    <row r="44" spans="1:42" ht="21" x14ac:dyDescent="0.25">
      <c r="A44" s="172"/>
      <c r="B44" s="185" t="s">
        <v>71</v>
      </c>
      <c r="C44" s="186"/>
      <c r="D44" s="186"/>
      <c r="E44" s="186"/>
      <c r="F44" s="186"/>
      <c r="G44" s="182">
        <f>(SUBSTITUTE(三菜!$AD12," g",""))*4/G43</f>
        <v>0.45268292682926831</v>
      </c>
      <c r="H44" s="183" t="e">
        <v>#VALUE!</v>
      </c>
      <c r="I44" s="192" t="e">
        <v>#VALUE!</v>
      </c>
      <c r="J44" s="190" t="s">
        <v>71</v>
      </c>
      <c r="K44" s="186"/>
      <c r="L44" s="186"/>
      <c r="M44" s="186"/>
      <c r="N44" s="186"/>
      <c r="O44" s="182">
        <f>(SUBSTITUTE(三菜!$AD21," g",""))*4/O43</f>
        <v>0.58929845422116534</v>
      </c>
      <c r="P44" s="183">
        <v>0.56658227848101272</v>
      </c>
      <c r="Q44" s="192">
        <v>0.56658227848101272</v>
      </c>
      <c r="R44" s="190" t="s">
        <v>71</v>
      </c>
      <c r="S44" s="186"/>
      <c r="T44" s="186"/>
      <c r="U44" s="186"/>
      <c r="V44" s="186"/>
      <c r="W44" s="182">
        <f>(SUBSTITUTE(三菜!$AD30," g",""))*4/W43</f>
        <v>0.45714285714285718</v>
      </c>
      <c r="X44" s="183">
        <v>0.3103030303030303</v>
      </c>
      <c r="Y44" s="192">
        <v>0.3103030303030303</v>
      </c>
      <c r="Z44" s="190" t="s">
        <v>71</v>
      </c>
      <c r="AA44" s="186"/>
      <c r="AB44" s="186"/>
      <c r="AC44" s="186"/>
      <c r="AD44" s="186"/>
      <c r="AE44" s="182">
        <f>(SUBSTITUTE(三菜!$AD39," g",""))*4/AE43</f>
        <v>0.505578231292517</v>
      </c>
      <c r="AF44" s="183">
        <v>0.52878965922444188</v>
      </c>
      <c r="AG44" s="192">
        <v>0.52878965922444188</v>
      </c>
      <c r="AH44" s="190" t="s">
        <v>71</v>
      </c>
      <c r="AI44" s="186"/>
      <c r="AJ44" s="186"/>
      <c r="AK44" s="186"/>
      <c r="AL44" s="186"/>
      <c r="AM44" s="182">
        <f>(SUBSTITUTE(三菜!$AD48," g",""))*4/AM43</f>
        <v>0.59703103913630229</v>
      </c>
      <c r="AN44" s="183">
        <v>0.50378619153674831</v>
      </c>
      <c r="AO44" s="184">
        <v>0.50378619153674831</v>
      </c>
      <c r="AP44" s="20"/>
    </row>
    <row r="45" spans="1:42" ht="21" x14ac:dyDescent="0.25">
      <c r="A45" s="172"/>
      <c r="B45" s="185" t="s">
        <v>72</v>
      </c>
      <c r="C45" s="186"/>
      <c r="D45" s="186"/>
      <c r="E45" s="186"/>
      <c r="F45" s="186"/>
      <c r="G45" s="182">
        <f>(SUBSTITUTE(三菜!$AB12," g",""))*4/G43</f>
        <v>0.19941463414634147</v>
      </c>
      <c r="H45" s="183" t="e">
        <v>#VALUE!</v>
      </c>
      <c r="I45" s="192" t="e">
        <v>#VALUE!</v>
      </c>
      <c r="J45" s="190" t="s">
        <v>72</v>
      </c>
      <c r="K45" s="186"/>
      <c r="L45" s="186"/>
      <c r="M45" s="186"/>
      <c r="N45" s="186"/>
      <c r="O45" s="182">
        <f>(SUBSTITUTE(三菜!$AB21," g",""))*4/O43</f>
        <v>0.16551724137931034</v>
      </c>
      <c r="P45" s="183">
        <v>0.15240506329113926</v>
      </c>
      <c r="Q45" s="192">
        <v>0.15240506329113926</v>
      </c>
      <c r="R45" s="190" t="s">
        <v>72</v>
      </c>
      <c r="S45" s="186"/>
      <c r="T45" s="186"/>
      <c r="U45" s="186"/>
      <c r="V45" s="186"/>
      <c r="W45" s="182">
        <f>(SUBSTITUTE(三菜!$AB30," g",""))*4/W43</f>
        <v>0.18897243107769424</v>
      </c>
      <c r="X45" s="183">
        <v>0.15660606060606058</v>
      </c>
      <c r="Y45" s="192">
        <v>0.15660606060606058</v>
      </c>
      <c r="Z45" s="190" t="s">
        <v>72</v>
      </c>
      <c r="AA45" s="186"/>
      <c r="AB45" s="186"/>
      <c r="AC45" s="186"/>
      <c r="AD45" s="186"/>
      <c r="AE45" s="182">
        <f>(SUBSTITUTE(三菜!$AB39," g",""))*4/AE43</f>
        <v>0.18829931972789116</v>
      </c>
      <c r="AF45" s="183">
        <v>0.14101057579318449</v>
      </c>
      <c r="AG45" s="192">
        <v>0.14101057579318449</v>
      </c>
      <c r="AH45" s="190" t="s">
        <v>72</v>
      </c>
      <c r="AI45" s="186"/>
      <c r="AJ45" s="186"/>
      <c r="AK45" s="186"/>
      <c r="AL45" s="186"/>
      <c r="AM45" s="182">
        <f>(SUBSTITUTE(三菜!$AB48," g",""))*4/AM43</f>
        <v>0.10310391363022943</v>
      </c>
      <c r="AN45" s="183">
        <v>0.16258351893095768</v>
      </c>
      <c r="AO45" s="184">
        <v>0.16258351893095768</v>
      </c>
      <c r="AP45" s="20"/>
    </row>
    <row r="46" spans="1:42" ht="21.75" thickBot="1" x14ac:dyDescent="0.3">
      <c r="A46" s="172"/>
      <c r="B46" s="185" t="s">
        <v>73</v>
      </c>
      <c r="C46" s="186"/>
      <c r="D46" s="186"/>
      <c r="E46" s="186"/>
      <c r="F46" s="186"/>
      <c r="G46" s="187">
        <f>(SUBSTITUTE(三菜!$AC12," g",""))*9/G43</f>
        <v>0.34156097560975607</v>
      </c>
      <c r="H46" s="188" t="e">
        <v>#VALUE!</v>
      </c>
      <c r="I46" s="189" t="e">
        <v>#VALUE!</v>
      </c>
      <c r="J46" s="190" t="s">
        <v>73</v>
      </c>
      <c r="K46" s="186"/>
      <c r="L46" s="186"/>
      <c r="M46" s="186"/>
      <c r="N46" s="186"/>
      <c r="O46" s="187">
        <f>(SUBSTITUTE(三菜!$AC21," g",""))*9/O43</f>
        <v>0.24827586206896549</v>
      </c>
      <c r="P46" s="188">
        <v>0.28025316455696203</v>
      </c>
      <c r="Q46" s="189">
        <v>0.28025316455696203</v>
      </c>
      <c r="R46" s="190" t="s">
        <v>73</v>
      </c>
      <c r="S46" s="186"/>
      <c r="T46" s="186"/>
      <c r="U46" s="186"/>
      <c r="V46" s="186"/>
      <c r="W46" s="187">
        <f>(SUBSTITUTE(三菜!$AC30," g",""))*9/W43</f>
        <v>0.36541353383458641</v>
      </c>
      <c r="X46" s="188">
        <v>0.54654545454545456</v>
      </c>
      <c r="Y46" s="189">
        <v>0.54654545454545456</v>
      </c>
      <c r="Z46" s="190" t="s">
        <v>73</v>
      </c>
      <c r="AA46" s="186"/>
      <c r="AB46" s="186"/>
      <c r="AC46" s="186"/>
      <c r="AD46" s="186"/>
      <c r="AE46" s="187">
        <f>(SUBSTITUTE(三菜!$AC39," g",""))*9/AE43</f>
        <v>0.3024489795918367</v>
      </c>
      <c r="AF46" s="188">
        <v>0.32150411280846058</v>
      </c>
      <c r="AG46" s="189">
        <v>0.32150411280846058</v>
      </c>
      <c r="AH46" s="190" t="s">
        <v>73</v>
      </c>
      <c r="AI46" s="186"/>
      <c r="AJ46" s="186"/>
      <c r="AK46" s="186"/>
      <c r="AL46" s="186"/>
      <c r="AM46" s="187">
        <f>(SUBSTITUTE(三菜!$AC48," g",""))*9/AM43</f>
        <v>0.30121457489878545</v>
      </c>
      <c r="AN46" s="188">
        <v>0.32171492204899782</v>
      </c>
      <c r="AO46" s="191">
        <v>0.32171492204899782</v>
      </c>
      <c r="AP46" s="20"/>
    </row>
    <row r="47" spans="1:42" ht="21" customHeight="1" x14ac:dyDescent="0.25">
      <c r="A47" s="172"/>
      <c r="B47" s="179" t="s">
        <v>87</v>
      </c>
      <c r="C47" s="180"/>
      <c r="D47" s="180"/>
      <c r="E47" s="180"/>
      <c r="F47" s="180"/>
      <c r="G47" s="176" t="str">
        <f>三菜!AA4</f>
        <v>5.8份</v>
      </c>
      <c r="H47" s="177"/>
      <c r="I47" s="181"/>
      <c r="J47" s="180" t="s">
        <v>86</v>
      </c>
      <c r="K47" s="180"/>
      <c r="L47" s="180"/>
      <c r="M47" s="180"/>
      <c r="N47" s="180"/>
      <c r="O47" s="176" t="str">
        <f>三菜!AA13</f>
        <v>6.0份</v>
      </c>
      <c r="P47" s="177"/>
      <c r="Q47" s="181" t="s">
        <v>33</v>
      </c>
      <c r="R47" s="180" t="s">
        <v>86</v>
      </c>
      <c r="S47" s="180"/>
      <c r="T47" s="180"/>
      <c r="U47" s="180"/>
      <c r="V47" s="180"/>
      <c r="W47" s="176" t="str">
        <f>三菜!AA22</f>
        <v>4.9份</v>
      </c>
      <c r="X47" s="177"/>
      <c r="Y47" s="181" t="s">
        <v>33</v>
      </c>
      <c r="Z47" s="180" t="s">
        <v>86</v>
      </c>
      <c r="AA47" s="180"/>
      <c r="AB47" s="180"/>
      <c r="AC47" s="180"/>
      <c r="AD47" s="180"/>
      <c r="AE47" s="176" t="str">
        <f>三菜!AA31</f>
        <v>5.4份</v>
      </c>
      <c r="AF47" s="177"/>
      <c r="AG47" s="181" t="s">
        <v>33</v>
      </c>
      <c r="AH47" s="180" t="s">
        <v>86</v>
      </c>
      <c r="AI47" s="180"/>
      <c r="AJ47" s="180"/>
      <c r="AK47" s="180"/>
      <c r="AL47" s="180"/>
      <c r="AM47" s="176" t="str">
        <f>三菜!AA40</f>
        <v>5.2份</v>
      </c>
      <c r="AN47" s="177"/>
      <c r="AO47" s="178" t="s">
        <v>33</v>
      </c>
      <c r="AP47" s="20"/>
    </row>
    <row r="48" spans="1:42" ht="21" x14ac:dyDescent="0.25">
      <c r="A48" s="172"/>
      <c r="B48" s="174" t="s">
        <v>89</v>
      </c>
      <c r="C48" s="164"/>
      <c r="D48" s="164"/>
      <c r="E48" s="164"/>
      <c r="F48" s="164"/>
      <c r="G48" s="161" t="str">
        <f>三菜!AA5</f>
        <v>0.0份</v>
      </c>
      <c r="H48" s="162"/>
      <c r="I48" s="163"/>
      <c r="J48" s="164" t="s">
        <v>88</v>
      </c>
      <c r="K48" s="164"/>
      <c r="L48" s="164"/>
      <c r="M48" s="164"/>
      <c r="N48" s="164"/>
      <c r="O48" s="161" t="str">
        <f>三菜!AA14</f>
        <v>0.0份</v>
      </c>
      <c r="P48" s="162"/>
      <c r="Q48" s="163" t="s">
        <v>33</v>
      </c>
      <c r="R48" s="164" t="s">
        <v>88</v>
      </c>
      <c r="S48" s="164"/>
      <c r="T48" s="164"/>
      <c r="U48" s="164"/>
      <c r="V48" s="164"/>
      <c r="W48" s="161" t="str">
        <f>三菜!AA23</f>
        <v>0.8份</v>
      </c>
      <c r="X48" s="162"/>
      <c r="Y48" s="163" t="s">
        <v>33</v>
      </c>
      <c r="Z48" s="164" t="s">
        <v>88</v>
      </c>
      <c r="AA48" s="164"/>
      <c r="AB48" s="164"/>
      <c r="AC48" s="164"/>
      <c r="AD48" s="164"/>
      <c r="AE48" s="161" t="str">
        <f>三菜!AA32</f>
        <v>0.0份</v>
      </c>
      <c r="AF48" s="162"/>
      <c r="AG48" s="163" t="s">
        <v>33</v>
      </c>
      <c r="AH48" s="164" t="s">
        <v>88</v>
      </c>
      <c r="AI48" s="164"/>
      <c r="AJ48" s="164"/>
      <c r="AK48" s="164"/>
      <c r="AL48" s="164"/>
      <c r="AM48" s="161" t="str">
        <f>三菜!AA41</f>
        <v>0.5份</v>
      </c>
      <c r="AN48" s="162"/>
      <c r="AO48" s="165" t="s">
        <v>33</v>
      </c>
      <c r="AP48" s="20"/>
    </row>
    <row r="49" spans="1:42" ht="21" x14ac:dyDescent="0.25">
      <c r="A49" s="172"/>
      <c r="B49" s="174" t="s">
        <v>91</v>
      </c>
      <c r="C49" s="164"/>
      <c r="D49" s="164"/>
      <c r="E49" s="164"/>
      <c r="F49" s="164"/>
      <c r="G49" s="161" t="str">
        <f>三菜!AA6</f>
        <v>3.5份</v>
      </c>
      <c r="H49" s="162"/>
      <c r="I49" s="163"/>
      <c r="J49" s="164" t="s">
        <v>90</v>
      </c>
      <c r="K49" s="164"/>
      <c r="L49" s="164"/>
      <c r="M49" s="164"/>
      <c r="N49" s="164"/>
      <c r="O49" s="161" t="str">
        <f>三菜!AA15</f>
        <v>2.5份</v>
      </c>
      <c r="P49" s="162"/>
      <c r="Q49" s="163" t="s">
        <v>33</v>
      </c>
      <c r="R49" s="164" t="s">
        <v>90</v>
      </c>
      <c r="S49" s="164"/>
      <c r="T49" s="164"/>
      <c r="U49" s="164"/>
      <c r="V49" s="164"/>
      <c r="W49" s="161" t="str">
        <f>三菜!AA24</f>
        <v>2.4份</v>
      </c>
      <c r="X49" s="162"/>
      <c r="Y49" s="163" t="s">
        <v>33</v>
      </c>
      <c r="Z49" s="164" t="s">
        <v>90</v>
      </c>
      <c r="AA49" s="164"/>
      <c r="AB49" s="164"/>
      <c r="AC49" s="164"/>
      <c r="AD49" s="164"/>
      <c r="AE49" s="161" t="str">
        <f>三菜!AA33</f>
        <v>2.9份</v>
      </c>
      <c r="AF49" s="162"/>
      <c r="AG49" s="163" t="s">
        <v>33</v>
      </c>
      <c r="AH49" s="164" t="s">
        <v>90</v>
      </c>
      <c r="AI49" s="164"/>
      <c r="AJ49" s="164"/>
      <c r="AK49" s="164"/>
      <c r="AL49" s="164"/>
      <c r="AM49" s="161" t="str">
        <f>三菜!AA42</f>
        <v>2.6份</v>
      </c>
      <c r="AN49" s="162"/>
      <c r="AO49" s="165" t="s">
        <v>33</v>
      </c>
      <c r="AP49" s="20"/>
    </row>
    <row r="50" spans="1:42" ht="21" x14ac:dyDescent="0.25">
      <c r="A50" s="172"/>
      <c r="B50" s="174" t="s">
        <v>74</v>
      </c>
      <c r="C50" s="164"/>
      <c r="D50" s="164"/>
      <c r="E50" s="164"/>
      <c r="F50" s="164"/>
      <c r="G50" s="161" t="str">
        <f>三菜!AA7</f>
        <v>2.1份</v>
      </c>
      <c r="H50" s="162"/>
      <c r="I50" s="163"/>
      <c r="J50" s="164" t="s">
        <v>74</v>
      </c>
      <c r="K50" s="164"/>
      <c r="L50" s="164"/>
      <c r="M50" s="164"/>
      <c r="N50" s="164"/>
      <c r="O50" s="161" t="str">
        <f>三菜!AA16</f>
        <v>1.7份</v>
      </c>
      <c r="P50" s="162"/>
      <c r="Q50" s="163" t="s">
        <v>33</v>
      </c>
      <c r="R50" s="164" t="s">
        <v>74</v>
      </c>
      <c r="S50" s="164"/>
      <c r="T50" s="164"/>
      <c r="U50" s="164"/>
      <c r="V50" s="164"/>
      <c r="W50" s="161" t="str">
        <f>三菜!AA25</f>
        <v>1.9份</v>
      </c>
      <c r="X50" s="162"/>
      <c r="Y50" s="163" t="s">
        <v>33</v>
      </c>
      <c r="Z50" s="164" t="s">
        <v>36</v>
      </c>
      <c r="AA50" s="164"/>
      <c r="AB50" s="164"/>
      <c r="AC50" s="164"/>
      <c r="AD50" s="164"/>
      <c r="AE50" s="161" t="str">
        <f>三菜!AA34</f>
        <v>2.1份</v>
      </c>
      <c r="AF50" s="162"/>
      <c r="AG50" s="163" t="s">
        <v>33</v>
      </c>
      <c r="AH50" s="164" t="s">
        <v>74</v>
      </c>
      <c r="AI50" s="164"/>
      <c r="AJ50" s="164"/>
      <c r="AK50" s="164"/>
      <c r="AL50" s="164"/>
      <c r="AM50" s="161" t="str">
        <f>三菜!AA43</f>
        <v>2.2份</v>
      </c>
      <c r="AN50" s="162"/>
      <c r="AO50" s="165" t="s">
        <v>33</v>
      </c>
      <c r="AP50" s="20"/>
    </row>
    <row r="51" spans="1:42" ht="21" x14ac:dyDescent="0.25">
      <c r="A51" s="172"/>
      <c r="B51" s="174" t="s">
        <v>75</v>
      </c>
      <c r="C51" s="164"/>
      <c r="D51" s="164"/>
      <c r="E51" s="164"/>
      <c r="F51" s="164"/>
      <c r="G51" s="161" t="str">
        <f>三菜!AA8</f>
        <v>0.0份</v>
      </c>
      <c r="H51" s="162"/>
      <c r="I51" s="163"/>
      <c r="J51" s="164" t="s">
        <v>75</v>
      </c>
      <c r="K51" s="164"/>
      <c r="L51" s="164"/>
      <c r="M51" s="164"/>
      <c r="N51" s="164"/>
      <c r="O51" s="161" t="str">
        <f>三菜!AA17</f>
        <v>1.0份</v>
      </c>
      <c r="P51" s="162"/>
      <c r="Q51" s="163" t="s">
        <v>33</v>
      </c>
      <c r="R51" s="164" t="s">
        <v>75</v>
      </c>
      <c r="S51" s="164"/>
      <c r="T51" s="164"/>
      <c r="U51" s="164"/>
      <c r="V51" s="164"/>
      <c r="W51" s="161" t="str">
        <f>三菜!AA26</f>
        <v>0.0份</v>
      </c>
      <c r="X51" s="162"/>
      <c r="Y51" s="163" t="s">
        <v>33</v>
      </c>
      <c r="Z51" s="164" t="s">
        <v>75</v>
      </c>
      <c r="AA51" s="164"/>
      <c r="AB51" s="164"/>
      <c r="AC51" s="164"/>
      <c r="AD51" s="164"/>
      <c r="AE51" s="161" t="str">
        <f>三菜!AA35</f>
        <v>1.0份</v>
      </c>
      <c r="AF51" s="162"/>
      <c r="AG51" s="163" t="s">
        <v>33</v>
      </c>
      <c r="AH51" s="164" t="s">
        <v>75</v>
      </c>
      <c r="AI51" s="164"/>
      <c r="AJ51" s="164"/>
      <c r="AK51" s="164"/>
      <c r="AL51" s="164"/>
      <c r="AM51" s="161" t="str">
        <f>三菜!AA44</f>
        <v>0.0份</v>
      </c>
      <c r="AN51" s="162"/>
      <c r="AO51" s="165" t="s">
        <v>33</v>
      </c>
      <c r="AP51" s="20"/>
    </row>
    <row r="52" spans="1:42" ht="21.75" thickBot="1" x14ac:dyDescent="0.3">
      <c r="A52" s="172"/>
      <c r="B52" s="174" t="s">
        <v>76</v>
      </c>
      <c r="C52" s="164"/>
      <c r="D52" s="164"/>
      <c r="E52" s="164"/>
      <c r="F52" s="164"/>
      <c r="G52" s="161" t="str">
        <f>三菜!AA9</f>
        <v>2.0份</v>
      </c>
      <c r="H52" s="162"/>
      <c r="I52" s="163"/>
      <c r="J52" s="164" t="s">
        <v>76</v>
      </c>
      <c r="K52" s="164"/>
      <c r="L52" s="164"/>
      <c r="M52" s="164"/>
      <c r="N52" s="164"/>
      <c r="O52" s="161" t="str">
        <f>三菜!AA18</f>
        <v>2.0份</v>
      </c>
      <c r="P52" s="162"/>
      <c r="Q52" s="163" t="s">
        <v>33</v>
      </c>
      <c r="R52" s="164" t="s">
        <v>76</v>
      </c>
      <c r="S52" s="164"/>
      <c r="T52" s="164"/>
      <c r="U52" s="164"/>
      <c r="V52" s="164"/>
      <c r="W52" s="161" t="str">
        <f>三菜!AA27</f>
        <v>2.0份</v>
      </c>
      <c r="X52" s="162"/>
      <c r="Y52" s="163" t="s">
        <v>33</v>
      </c>
      <c r="Z52" s="164" t="s">
        <v>76</v>
      </c>
      <c r="AA52" s="164"/>
      <c r="AB52" s="164"/>
      <c r="AC52" s="164"/>
      <c r="AD52" s="164"/>
      <c r="AE52" s="161" t="str">
        <f>三菜!AA36</f>
        <v>2.4份</v>
      </c>
      <c r="AF52" s="162"/>
      <c r="AG52" s="163" t="s">
        <v>33</v>
      </c>
      <c r="AH52" s="164" t="s">
        <v>76</v>
      </c>
      <c r="AI52" s="164"/>
      <c r="AJ52" s="164"/>
      <c r="AK52" s="164"/>
      <c r="AL52" s="164"/>
      <c r="AM52" s="161" t="str">
        <f>三菜!AA45</f>
        <v>2.0份</v>
      </c>
      <c r="AN52" s="162"/>
      <c r="AO52" s="165" t="s">
        <v>33</v>
      </c>
      <c r="AP52" s="20"/>
    </row>
    <row r="53" spans="1:42" ht="21.75" hidden="1" thickBot="1" x14ac:dyDescent="0.3">
      <c r="A53" s="173"/>
      <c r="B53" s="166" t="s">
        <v>77</v>
      </c>
      <c r="C53" s="167"/>
      <c r="D53" s="167"/>
      <c r="E53" s="167"/>
      <c r="F53" s="167"/>
      <c r="G53" s="168" t="str">
        <f>三菜!Z12</f>
        <v>1025大卡</v>
      </c>
      <c r="H53" s="169"/>
      <c r="I53" s="170"/>
      <c r="J53" s="167" t="s">
        <v>77</v>
      </c>
      <c r="K53" s="167"/>
      <c r="L53" s="167"/>
      <c r="M53" s="167"/>
      <c r="N53" s="167"/>
      <c r="O53" s="168" t="str">
        <f>三菜!Z21</f>
        <v>841大卡</v>
      </c>
      <c r="P53" s="169"/>
      <c r="Q53" s="170" t="s">
        <v>78</v>
      </c>
      <c r="R53" s="167" t="s">
        <v>77</v>
      </c>
      <c r="S53" s="167"/>
      <c r="T53" s="167"/>
      <c r="U53" s="167"/>
      <c r="V53" s="167"/>
      <c r="W53" s="168" t="str">
        <f>三菜!Z30</f>
        <v>798大卡</v>
      </c>
      <c r="X53" s="169"/>
      <c r="Y53" s="170" t="s">
        <v>78</v>
      </c>
      <c r="Z53" s="167" t="s">
        <v>77</v>
      </c>
      <c r="AA53" s="167"/>
      <c r="AB53" s="167"/>
      <c r="AC53" s="167"/>
      <c r="AD53" s="167"/>
      <c r="AE53" s="168" t="str">
        <f>三菜!Z39</f>
        <v>735大卡</v>
      </c>
      <c r="AF53" s="169"/>
      <c r="AG53" s="170" t="s">
        <v>78</v>
      </c>
      <c r="AH53" s="167" t="s">
        <v>77</v>
      </c>
      <c r="AI53" s="167"/>
      <c r="AJ53" s="167"/>
      <c r="AK53" s="167"/>
      <c r="AL53" s="167"/>
      <c r="AM53" s="168" t="str">
        <f>三菜!Z48</f>
        <v>741大卡</v>
      </c>
      <c r="AN53" s="169"/>
      <c r="AO53" s="175" t="s">
        <v>78</v>
      </c>
      <c r="AP53" s="20"/>
    </row>
    <row r="54" spans="1:42" ht="19.5" x14ac:dyDescent="0.25">
      <c r="A54" s="96" t="s">
        <v>79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2.25" x14ac:dyDescent="0.45">
      <c r="A55" s="160" t="s">
        <v>80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42" ht="33.75" customHeight="1" x14ac:dyDescent="0.25">
      <c r="A56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6" zoomScale="50" zoomScaleNormal="50" workbookViewId="0">
      <selection activeCell="S49" sqref="S4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35" t="str">
        <f>三菜!B1</f>
        <v>1041 南投縣鹿谷鄉鳳凰國小 113學年度第1學期第2週午餐菜單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6" t="str">
        <f>三菜!H49</f>
        <v>承富實業股份有限公司 電話：04-8831965 傳真：04-8832612</v>
      </c>
      <c r="Z1" s="236"/>
      <c r="AA1" s="236"/>
      <c r="AB1" s="236"/>
      <c r="AC1" s="236"/>
      <c r="AD1" s="236"/>
      <c r="AE1" s="236"/>
    </row>
    <row r="2" spans="1:32" ht="21" customHeight="1" x14ac:dyDescent="0.25">
      <c r="A2" s="237" t="s">
        <v>27</v>
      </c>
      <c r="B2" s="79"/>
      <c r="C2" s="81">
        <f>三菜!B4</f>
        <v>9</v>
      </c>
      <c r="D2" s="80" t="s">
        <v>2</v>
      </c>
      <c r="E2" s="80">
        <f>三菜!B6</f>
        <v>2</v>
      </c>
      <c r="F2" s="80" t="s">
        <v>3</v>
      </c>
      <c r="G2" s="82" t="str">
        <f>三菜!B8</f>
        <v>星期一</v>
      </c>
      <c r="H2" s="79"/>
      <c r="I2" s="81">
        <f>三菜!B13</f>
        <v>9</v>
      </c>
      <c r="J2" s="80" t="s">
        <v>2</v>
      </c>
      <c r="K2" s="80">
        <f>三菜!B15</f>
        <v>3</v>
      </c>
      <c r="L2" s="80" t="s">
        <v>3</v>
      </c>
      <c r="M2" s="82" t="str">
        <f>三菜!B17</f>
        <v>星期二</v>
      </c>
      <c r="N2" s="83"/>
      <c r="O2" s="81">
        <f>三菜!B22</f>
        <v>9</v>
      </c>
      <c r="P2" s="80" t="s">
        <v>2</v>
      </c>
      <c r="Q2" s="80">
        <f>三菜!B24</f>
        <v>4</v>
      </c>
      <c r="R2" s="80" t="s">
        <v>3</v>
      </c>
      <c r="S2" s="82" t="str">
        <f>三菜!B26</f>
        <v>星期三</v>
      </c>
      <c r="T2" s="83"/>
      <c r="U2" s="81">
        <f>三菜!B31</f>
        <v>9</v>
      </c>
      <c r="V2" s="80" t="s">
        <v>2</v>
      </c>
      <c r="W2" s="80">
        <f>三菜!B33</f>
        <v>5</v>
      </c>
      <c r="X2" s="80" t="s">
        <v>3</v>
      </c>
      <c r="Y2" s="82" t="str">
        <f>三菜!B35</f>
        <v>星期四</v>
      </c>
      <c r="Z2" s="83"/>
      <c r="AA2" s="81">
        <f>三菜!B40</f>
        <v>9</v>
      </c>
      <c r="AB2" s="80" t="s">
        <v>2</v>
      </c>
      <c r="AC2" s="80">
        <f>三菜!B42</f>
        <v>6</v>
      </c>
      <c r="AD2" s="80" t="s">
        <v>3</v>
      </c>
      <c r="AE2" s="102" t="str">
        <f>三菜!B44</f>
        <v>星期五</v>
      </c>
      <c r="AF2" s="84"/>
    </row>
    <row r="3" spans="1:32" ht="21" x14ac:dyDescent="0.25">
      <c r="A3" s="233"/>
      <c r="B3" s="85" t="s">
        <v>18</v>
      </c>
      <c r="C3" s="216">
        <f>三菜!B12</f>
        <v>74</v>
      </c>
      <c r="D3" s="216"/>
      <c r="E3" s="216"/>
      <c r="F3" s="216"/>
      <c r="G3" s="216"/>
      <c r="H3" s="85" t="s">
        <v>18</v>
      </c>
      <c r="I3" s="216">
        <f>三菜!B21</f>
        <v>74</v>
      </c>
      <c r="J3" s="216"/>
      <c r="K3" s="216"/>
      <c r="L3" s="216"/>
      <c r="M3" s="216"/>
      <c r="N3" s="85" t="s">
        <v>18</v>
      </c>
      <c r="O3" s="216">
        <f>三菜!B30</f>
        <v>74</v>
      </c>
      <c r="P3" s="216"/>
      <c r="Q3" s="216"/>
      <c r="R3" s="216"/>
      <c r="S3" s="216"/>
      <c r="T3" s="85" t="s">
        <v>18</v>
      </c>
      <c r="U3" s="216">
        <f>三菜!B39</f>
        <v>74</v>
      </c>
      <c r="V3" s="216"/>
      <c r="W3" s="216"/>
      <c r="X3" s="216"/>
      <c r="Y3" s="216"/>
      <c r="Z3" s="85" t="s">
        <v>18</v>
      </c>
      <c r="AA3" s="216">
        <f>三菜!B48</f>
        <v>74</v>
      </c>
      <c r="AB3" s="216"/>
      <c r="AC3" s="216"/>
      <c r="AD3" s="216"/>
      <c r="AE3" s="238"/>
      <c r="AF3" s="84"/>
    </row>
    <row r="4" spans="1:32" ht="21" x14ac:dyDescent="0.25">
      <c r="A4" s="233"/>
      <c r="B4" s="85" t="s">
        <v>28</v>
      </c>
      <c r="C4" s="214" t="str">
        <f>三菜!D4</f>
        <v>白米飯</v>
      </c>
      <c r="D4" s="214"/>
      <c r="E4" s="214"/>
      <c r="F4" s="214"/>
      <c r="G4" s="214"/>
      <c r="H4" s="85" t="s">
        <v>28</v>
      </c>
      <c r="I4" s="223" t="str">
        <f>三菜!D13</f>
        <v>糙米飯</v>
      </c>
      <c r="J4" s="223"/>
      <c r="K4" s="223"/>
      <c r="L4" s="223"/>
      <c r="M4" s="223"/>
      <c r="N4" s="85" t="s">
        <v>28</v>
      </c>
      <c r="O4" s="214" t="str">
        <f>三菜!D22</f>
        <v>白米飯</v>
      </c>
      <c r="P4" s="214"/>
      <c r="Q4" s="214"/>
      <c r="R4" s="214"/>
      <c r="S4" s="214"/>
      <c r="T4" s="85" t="s">
        <v>28</v>
      </c>
      <c r="U4" s="214" t="str">
        <f>三菜!D31</f>
        <v>紫米飯</v>
      </c>
      <c r="V4" s="214"/>
      <c r="W4" s="214"/>
      <c r="X4" s="214"/>
      <c r="Y4" s="214"/>
      <c r="Z4" s="85" t="s">
        <v>28</v>
      </c>
      <c r="AA4" s="214" t="str">
        <f>三菜!D40</f>
        <v>白米飯</v>
      </c>
      <c r="AB4" s="214"/>
      <c r="AC4" s="214"/>
      <c r="AD4" s="214"/>
      <c r="AE4" s="239"/>
      <c r="AF4" s="84"/>
    </row>
    <row r="5" spans="1:32" ht="21" x14ac:dyDescent="0.25">
      <c r="A5" s="233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25">
      <c r="A6" s="232" t="s">
        <v>19</v>
      </c>
      <c r="B6" s="228" t="str">
        <f>三菜!E4</f>
        <v>義式雞丁</v>
      </c>
      <c r="C6" s="205" t="str">
        <f>三菜!E5</f>
        <v>骨腿丁(CAS)</v>
      </c>
      <c r="D6" s="206"/>
      <c r="E6" s="206"/>
      <c r="F6" s="206"/>
      <c r="G6" s="87">
        <f>三菜!F5</f>
        <v>87.84</v>
      </c>
      <c r="H6" s="228" t="str">
        <f>三菜!E13</f>
        <v>碎瓜肉燥</v>
      </c>
      <c r="I6" s="200" t="str">
        <f>三菜!E14</f>
        <v>溫體絞肉(井野)(臺灣)</v>
      </c>
      <c r="J6" s="201"/>
      <c r="K6" s="201"/>
      <c r="L6" s="202"/>
      <c r="M6" s="87">
        <f>三菜!F14</f>
        <v>67.569999999999993</v>
      </c>
      <c r="N6" s="228" t="str">
        <f>三菜!E22</f>
        <v>嘉義雞肉飯</v>
      </c>
      <c r="O6" s="200" t="str">
        <f>三菜!E23</f>
        <v>熟雞肉絲(1k/包)(CAS)</v>
      </c>
      <c r="P6" s="201"/>
      <c r="Q6" s="201"/>
      <c r="R6" s="202"/>
      <c r="S6" s="87">
        <f>三菜!F23</f>
        <v>40.54</v>
      </c>
      <c r="T6" s="228" t="str">
        <f>三菜!E31</f>
        <v>蒜香蔬菜燒魚丁</v>
      </c>
      <c r="U6" s="200" t="str">
        <f>三菜!E32</f>
        <v>鯰魚丁(QR)(Ｋ)</v>
      </c>
      <c r="V6" s="201"/>
      <c r="W6" s="201"/>
      <c r="X6" s="202"/>
      <c r="Y6" s="87">
        <f>三菜!F32</f>
        <v>81.08</v>
      </c>
      <c r="Z6" s="228" t="str">
        <f>三菜!E40</f>
        <v>蘑菇大排</v>
      </c>
      <c r="AA6" s="200" t="str">
        <f>三菜!E41</f>
        <v>里肌肉片(10)(pc)(陞煇)</v>
      </c>
      <c r="AB6" s="201"/>
      <c r="AC6" s="201"/>
      <c r="AD6" s="202"/>
      <c r="AE6" s="104">
        <f>三菜!F41</f>
        <v>60</v>
      </c>
      <c r="AF6" s="84"/>
    </row>
    <row r="7" spans="1:32" ht="21" x14ac:dyDescent="0.25">
      <c r="A7" s="233"/>
      <c r="B7" s="229"/>
      <c r="C7" s="205" t="str">
        <f>三菜!E6</f>
        <v>杏鮑菇(A)(QR)</v>
      </c>
      <c r="D7" s="206"/>
      <c r="E7" s="206"/>
      <c r="F7" s="206"/>
      <c r="G7" s="87">
        <f>三菜!F6</f>
        <v>27.03</v>
      </c>
      <c r="H7" s="229"/>
      <c r="I7" s="200" t="str">
        <f>三菜!E15</f>
        <v>洋蔥</v>
      </c>
      <c r="J7" s="201"/>
      <c r="K7" s="201"/>
      <c r="L7" s="202"/>
      <c r="M7" s="87">
        <f>三菜!F15</f>
        <v>13.51</v>
      </c>
      <c r="N7" s="229"/>
      <c r="O7" s="200" t="str">
        <f>三菜!E24</f>
        <v>溫體絞肉(粗瘦)井野</v>
      </c>
      <c r="P7" s="201"/>
      <c r="Q7" s="201"/>
      <c r="R7" s="202"/>
      <c r="S7" s="87">
        <f>三菜!F24</f>
        <v>20.27</v>
      </c>
      <c r="T7" s="229"/>
      <c r="U7" s="200" t="str">
        <f>三菜!E33</f>
        <v>洋蔥</v>
      </c>
      <c r="V7" s="201"/>
      <c r="W7" s="201"/>
      <c r="X7" s="202"/>
      <c r="Y7" s="87">
        <f>三菜!F33</f>
        <v>27.03</v>
      </c>
      <c r="Z7" s="229"/>
      <c r="AA7" s="200" t="str">
        <f>三菜!E42</f>
        <v>里肌肉片(10)(pc)陞煇備品</v>
      </c>
      <c r="AB7" s="201"/>
      <c r="AC7" s="201"/>
      <c r="AD7" s="202"/>
      <c r="AE7" s="104">
        <f>三菜!F42</f>
        <v>4.05</v>
      </c>
      <c r="AF7" s="84"/>
    </row>
    <row r="8" spans="1:32" ht="21" x14ac:dyDescent="0.25">
      <c r="A8" s="233"/>
      <c r="B8" s="229"/>
      <c r="C8" s="205" t="str">
        <f>三菜!E7</f>
        <v>洋蔥</v>
      </c>
      <c r="D8" s="206"/>
      <c r="E8" s="206"/>
      <c r="F8" s="206"/>
      <c r="G8" s="87">
        <f>三菜!F7</f>
        <v>13.51</v>
      </c>
      <c r="H8" s="229"/>
      <c r="I8" s="200" t="str">
        <f>三菜!E16</f>
        <v>碎瓜</v>
      </c>
      <c r="J8" s="201"/>
      <c r="K8" s="201"/>
      <c r="L8" s="202"/>
      <c r="M8" s="87">
        <f>三菜!F16</f>
        <v>13.51</v>
      </c>
      <c r="N8" s="229"/>
      <c r="O8" s="200" t="str">
        <f>三菜!E25</f>
        <v>濕香菇(小朵)(QR)</v>
      </c>
      <c r="P8" s="201"/>
      <c r="Q8" s="201"/>
      <c r="R8" s="202"/>
      <c r="S8" s="87">
        <f>三菜!F25</f>
        <v>20.27</v>
      </c>
      <c r="T8" s="229"/>
      <c r="U8" s="200" t="str">
        <f>三菜!E34</f>
        <v>冷凍玉米筍</v>
      </c>
      <c r="V8" s="201"/>
      <c r="W8" s="201"/>
      <c r="X8" s="202"/>
      <c r="Y8" s="87">
        <f>三菜!F34</f>
        <v>13.51</v>
      </c>
      <c r="Z8" s="229"/>
      <c r="AA8" s="200" t="str">
        <f>三菜!E43</f>
        <v>美白菇(QR)</v>
      </c>
      <c r="AB8" s="201"/>
      <c r="AC8" s="201"/>
      <c r="AD8" s="202"/>
      <c r="AE8" s="104">
        <f>三菜!F43</f>
        <v>20.27</v>
      </c>
      <c r="AF8" s="84"/>
    </row>
    <row r="9" spans="1:32" ht="21" x14ac:dyDescent="0.25">
      <c r="A9" s="233"/>
      <c r="B9" s="229"/>
      <c r="C9" s="205" t="str">
        <f>三菜!E8</f>
        <v>蒜仁(0.3K/包)</v>
      </c>
      <c r="D9" s="206"/>
      <c r="E9" s="206"/>
      <c r="F9" s="206"/>
      <c r="G9" s="87">
        <f>三菜!F8</f>
        <v>4.05</v>
      </c>
      <c r="H9" s="229"/>
      <c r="I9" s="200" t="str">
        <f>三菜!E17</f>
        <v>油蔥酥(小-300g)</v>
      </c>
      <c r="J9" s="201"/>
      <c r="K9" s="201"/>
      <c r="L9" s="202"/>
      <c r="M9" s="87">
        <f>三菜!F17</f>
        <v>4.05</v>
      </c>
      <c r="N9" s="229"/>
      <c r="O9" s="200" t="str">
        <f>三菜!E26</f>
        <v>蒜仁(0.3K/包)</v>
      </c>
      <c r="P9" s="201"/>
      <c r="Q9" s="201"/>
      <c r="R9" s="202"/>
      <c r="S9" s="87">
        <f>三菜!F26</f>
        <v>4.05</v>
      </c>
      <c r="T9" s="229"/>
      <c r="U9" s="200" t="str">
        <f>三菜!E35</f>
        <v>蒜仁(0.3K/包)</v>
      </c>
      <c r="V9" s="201"/>
      <c r="W9" s="201"/>
      <c r="X9" s="202"/>
      <c r="Y9" s="87">
        <f>三菜!F35</f>
        <v>4.05</v>
      </c>
      <c r="Z9" s="229"/>
      <c r="AA9" s="200" t="str">
        <f>三菜!E44</f>
        <v>袖珍菇(QR)</v>
      </c>
      <c r="AB9" s="201"/>
      <c r="AC9" s="201"/>
      <c r="AD9" s="202"/>
      <c r="AE9" s="104">
        <f>三菜!F44</f>
        <v>20.27</v>
      </c>
      <c r="AF9" s="84"/>
    </row>
    <row r="10" spans="1:32" ht="21" x14ac:dyDescent="0.25">
      <c r="A10" s="233"/>
      <c r="B10" s="229"/>
      <c r="C10" s="205" t="str">
        <f>三菜!E9</f>
        <v>義大利香料(250g)-小磨坊</v>
      </c>
      <c r="D10" s="206"/>
      <c r="E10" s="206"/>
      <c r="F10" s="206"/>
      <c r="G10" s="87">
        <f>三菜!F9</f>
        <v>3.38</v>
      </c>
      <c r="H10" s="229"/>
      <c r="I10" s="200" t="str">
        <f>三菜!E18</f>
        <v>蒜仁(0.3K/包)</v>
      </c>
      <c r="J10" s="201"/>
      <c r="K10" s="201"/>
      <c r="L10" s="202"/>
      <c r="M10" s="87">
        <f>三菜!F18</f>
        <v>4.05</v>
      </c>
      <c r="N10" s="229"/>
      <c r="O10" s="200" t="str">
        <f>三菜!E27</f>
        <v>紅蔥頭(碎)</v>
      </c>
      <c r="P10" s="201"/>
      <c r="Q10" s="201"/>
      <c r="R10" s="202"/>
      <c r="S10" s="87">
        <f>三菜!F27</f>
        <v>2.7</v>
      </c>
      <c r="T10" s="229"/>
      <c r="U10" s="200" t="str">
        <f>三菜!E36</f>
        <v>鴻喜菇(QR)</v>
      </c>
      <c r="V10" s="201"/>
      <c r="W10" s="201"/>
      <c r="X10" s="202"/>
      <c r="Y10" s="87">
        <f>三菜!F36</f>
        <v>6.76</v>
      </c>
      <c r="Z10" s="229"/>
      <c r="AA10" s="200" t="str">
        <f>三菜!E45</f>
        <v>洋蔥</v>
      </c>
      <c r="AB10" s="201"/>
      <c r="AC10" s="201"/>
      <c r="AD10" s="202"/>
      <c r="AE10" s="104">
        <f>三菜!F45</f>
        <v>13.51</v>
      </c>
      <c r="AF10" s="84"/>
    </row>
    <row r="11" spans="1:32" ht="21" x14ac:dyDescent="0.25">
      <c r="A11" s="233"/>
      <c r="B11" s="229"/>
      <c r="C11" s="205" t="str">
        <f>三菜!E10</f>
        <v>蔥(0.5K/把)(兩天用)</v>
      </c>
      <c r="D11" s="206"/>
      <c r="E11" s="206"/>
      <c r="F11" s="206"/>
      <c r="G11" s="87">
        <f>三菜!F10</f>
        <v>3.38</v>
      </c>
      <c r="H11" s="229"/>
      <c r="I11" s="200" t="str">
        <f>三菜!E19</f>
        <v>冬蝦皮</v>
      </c>
      <c r="J11" s="201"/>
      <c r="K11" s="201"/>
      <c r="L11" s="202"/>
      <c r="M11" s="87">
        <f>三菜!F19</f>
        <v>1.35</v>
      </c>
      <c r="N11" s="229"/>
      <c r="O11" s="200">
        <f>三菜!E28</f>
        <v>0</v>
      </c>
      <c r="P11" s="201"/>
      <c r="Q11" s="201"/>
      <c r="R11" s="202"/>
      <c r="S11" s="87">
        <f>三菜!F28</f>
        <v>0</v>
      </c>
      <c r="T11" s="229"/>
      <c r="U11" s="200" t="str">
        <f>三菜!E37</f>
        <v>蔥(0.5K/把)(兩天用)</v>
      </c>
      <c r="V11" s="201"/>
      <c r="W11" s="201"/>
      <c r="X11" s="202"/>
      <c r="Y11" s="87">
        <f>三菜!F37</f>
        <v>3.38</v>
      </c>
      <c r="Z11" s="229"/>
      <c r="AA11" s="200" t="str">
        <f>三菜!E46</f>
        <v>蒜仁(0.3K/包)</v>
      </c>
      <c r="AB11" s="201"/>
      <c r="AC11" s="201"/>
      <c r="AD11" s="202"/>
      <c r="AE11" s="104">
        <f>三菜!F46</f>
        <v>4.05</v>
      </c>
      <c r="AF11" s="84"/>
    </row>
    <row r="12" spans="1:32" ht="21" x14ac:dyDescent="0.25">
      <c r="A12" s="233"/>
      <c r="B12" s="229"/>
      <c r="C12" s="205">
        <f>三菜!E11</f>
        <v>0</v>
      </c>
      <c r="D12" s="206"/>
      <c r="E12" s="206"/>
      <c r="F12" s="206"/>
      <c r="G12" s="87">
        <f>三菜!F11</f>
        <v>0</v>
      </c>
      <c r="H12" s="229"/>
      <c r="I12" s="200">
        <f>三菜!E20</f>
        <v>0</v>
      </c>
      <c r="J12" s="201"/>
      <c r="K12" s="201"/>
      <c r="L12" s="202"/>
      <c r="M12" s="87">
        <f>三菜!F20</f>
        <v>0</v>
      </c>
      <c r="N12" s="229"/>
      <c r="O12" s="200">
        <f>三菜!E29</f>
        <v>0</v>
      </c>
      <c r="P12" s="201"/>
      <c r="Q12" s="201"/>
      <c r="R12" s="202"/>
      <c r="S12" s="87">
        <f>三菜!F29</f>
        <v>0</v>
      </c>
      <c r="T12" s="229"/>
      <c r="U12" s="200">
        <f>三菜!E38</f>
        <v>0</v>
      </c>
      <c r="V12" s="201"/>
      <c r="W12" s="201"/>
      <c r="X12" s="202"/>
      <c r="Y12" s="87">
        <f>三菜!F38</f>
        <v>0</v>
      </c>
      <c r="Z12" s="229"/>
      <c r="AA12" s="200" t="str">
        <f>三菜!E47</f>
        <v>蘑菇醬(中-850g)</v>
      </c>
      <c r="AB12" s="201"/>
      <c r="AC12" s="201"/>
      <c r="AD12" s="202"/>
      <c r="AE12" s="104">
        <f>三菜!F47</f>
        <v>11.49</v>
      </c>
      <c r="AF12" s="84"/>
    </row>
    <row r="13" spans="1:32" ht="21" x14ac:dyDescent="0.25">
      <c r="A13" s="233"/>
      <c r="B13" s="234"/>
      <c r="C13" s="205">
        <f>三菜!E12</f>
        <v>0</v>
      </c>
      <c r="D13" s="206"/>
      <c r="E13" s="206"/>
      <c r="F13" s="206"/>
      <c r="G13" s="87">
        <f>三菜!F12</f>
        <v>0</v>
      </c>
      <c r="H13" s="234"/>
      <c r="I13" s="200">
        <f>三菜!E21</f>
        <v>0</v>
      </c>
      <c r="J13" s="201"/>
      <c r="K13" s="201"/>
      <c r="L13" s="202"/>
      <c r="M13" s="87">
        <f>三菜!F21</f>
        <v>0</v>
      </c>
      <c r="N13" s="234"/>
      <c r="O13" s="200" t="str">
        <f>IF(三菜!E30="","",(LEFT(三菜!E30,FIND(" ",三菜!E30))))</f>
        <v/>
      </c>
      <c r="P13" s="201"/>
      <c r="Q13" s="201"/>
      <c r="R13" s="202"/>
      <c r="S13" s="87">
        <f>三菜!F30</f>
        <v>0</v>
      </c>
      <c r="T13" s="234"/>
      <c r="U13" s="200">
        <f>三菜!E39</f>
        <v>0</v>
      </c>
      <c r="V13" s="201"/>
      <c r="W13" s="201"/>
      <c r="X13" s="202"/>
      <c r="Y13" s="87">
        <f>三菜!F39</f>
        <v>0</v>
      </c>
      <c r="Z13" s="234"/>
      <c r="AA13" s="200" t="str">
        <f>三菜!E48</f>
        <v>蔥(0.5K/把)</v>
      </c>
      <c r="AB13" s="201"/>
      <c r="AC13" s="201"/>
      <c r="AD13" s="202"/>
      <c r="AE13" s="104">
        <f>三菜!F48</f>
        <v>3.38</v>
      </c>
      <c r="AF13" s="84"/>
    </row>
    <row r="14" spans="1:32" ht="21" customHeight="1" x14ac:dyDescent="0.25">
      <c r="A14" s="232" t="s">
        <v>22</v>
      </c>
      <c r="B14" s="228" t="str">
        <f>三菜!I4</f>
        <v>蘿蔔什錦羹</v>
      </c>
      <c r="C14" s="205" t="str">
        <f>三菜!I5</f>
        <v>菜頭</v>
      </c>
      <c r="D14" s="206"/>
      <c r="E14" s="206"/>
      <c r="F14" s="206"/>
      <c r="G14" s="87">
        <f>三菜!J5</f>
        <v>47.3</v>
      </c>
      <c r="H14" s="228" t="str">
        <f>三菜!I13</f>
        <v>彩椒干片</v>
      </c>
      <c r="I14" s="200" t="str">
        <f>三菜!I14</f>
        <v>黃豆芽</v>
      </c>
      <c r="J14" s="201"/>
      <c r="K14" s="201"/>
      <c r="L14" s="202"/>
      <c r="M14" s="87">
        <f>三菜!J14</f>
        <v>40.54</v>
      </c>
      <c r="N14" s="228" t="str">
        <f>三菜!I22</f>
        <v>紅燒油豆腐</v>
      </c>
      <c r="O14" s="200" t="str">
        <f>三菜!I23</f>
        <v>三角油豆腐(大-pc)</v>
      </c>
      <c r="P14" s="201"/>
      <c r="Q14" s="201"/>
      <c r="R14" s="202"/>
      <c r="S14" s="87">
        <f>三菜!J23</f>
        <v>45</v>
      </c>
      <c r="T14" s="228" t="str">
        <f>三菜!I31</f>
        <v>白醬洋芋</v>
      </c>
      <c r="U14" s="200" t="str">
        <f>三菜!I32</f>
        <v>洋芋</v>
      </c>
      <c r="V14" s="201"/>
      <c r="W14" s="201"/>
      <c r="X14" s="202"/>
      <c r="Y14" s="87">
        <f>三菜!J32</f>
        <v>54.05</v>
      </c>
      <c r="Z14" s="228" t="str">
        <f>三菜!I40</f>
        <v>南瓜炒蛋</v>
      </c>
      <c r="AA14" s="200" t="str">
        <f>三菜!I41</f>
        <v>南瓜</v>
      </c>
      <c r="AB14" s="201"/>
      <c r="AC14" s="201"/>
      <c r="AD14" s="202"/>
      <c r="AE14" s="104">
        <f>三菜!J41</f>
        <v>47.3</v>
      </c>
      <c r="AF14" s="84"/>
    </row>
    <row r="15" spans="1:32" ht="21" x14ac:dyDescent="0.25">
      <c r="A15" s="233"/>
      <c r="B15" s="229"/>
      <c r="C15" s="205" t="str">
        <f>三菜!I6</f>
        <v>手工肉羹</v>
      </c>
      <c r="D15" s="206"/>
      <c r="E15" s="206"/>
      <c r="F15" s="206"/>
      <c r="G15" s="87">
        <f>三菜!J6</f>
        <v>20.27</v>
      </c>
      <c r="H15" s="229"/>
      <c r="I15" s="200" t="str">
        <f>三菜!I15</f>
        <v>彩色椒(QR)</v>
      </c>
      <c r="J15" s="201"/>
      <c r="K15" s="201"/>
      <c r="L15" s="202"/>
      <c r="M15" s="87">
        <f>三菜!J15</f>
        <v>27.03</v>
      </c>
      <c r="N15" s="229"/>
      <c r="O15" s="200" t="str">
        <f>三菜!I24</f>
        <v>三角油豆腐(大-pc)(備品)</v>
      </c>
      <c r="P15" s="201"/>
      <c r="Q15" s="201"/>
      <c r="R15" s="202"/>
      <c r="S15" s="87">
        <f>三菜!J24</f>
        <v>3.04</v>
      </c>
      <c r="T15" s="229"/>
      <c r="U15" s="200" t="str">
        <f>三菜!I33</f>
        <v>溫體絞肉(井野)(臺灣)</v>
      </c>
      <c r="V15" s="201"/>
      <c r="W15" s="201"/>
      <c r="X15" s="202"/>
      <c r="Y15" s="87">
        <f>三菜!J33</f>
        <v>13.51</v>
      </c>
      <c r="Z15" s="229"/>
      <c r="AA15" s="200" t="str">
        <f>三菜!I42</f>
        <v>蛋(春明)</v>
      </c>
      <c r="AB15" s="201"/>
      <c r="AC15" s="201"/>
      <c r="AD15" s="202"/>
      <c r="AE15" s="104">
        <f>三菜!J42</f>
        <v>40.54</v>
      </c>
      <c r="AF15" s="84"/>
    </row>
    <row r="16" spans="1:32" ht="21" x14ac:dyDescent="0.25">
      <c r="A16" s="233"/>
      <c r="B16" s="229"/>
      <c r="C16" s="205" t="str">
        <f>三菜!I7</f>
        <v>大白菜</v>
      </c>
      <c r="D16" s="206"/>
      <c r="E16" s="206"/>
      <c r="F16" s="206"/>
      <c r="G16" s="87">
        <f>三菜!J7</f>
        <v>13.51</v>
      </c>
      <c r="H16" s="229"/>
      <c r="I16" s="200" t="str">
        <f>三菜!I16</f>
        <v>非基改豆干片</v>
      </c>
      <c r="J16" s="201"/>
      <c r="K16" s="201"/>
      <c r="L16" s="202"/>
      <c r="M16" s="87">
        <f>三菜!J16</f>
        <v>20.27</v>
      </c>
      <c r="N16" s="229"/>
      <c r="O16" s="200" t="str">
        <f>三菜!I25</f>
        <v>菜頭</v>
      </c>
      <c r="P16" s="201"/>
      <c r="Q16" s="201"/>
      <c r="R16" s="202"/>
      <c r="S16" s="87">
        <f>三菜!J25</f>
        <v>47.3</v>
      </c>
      <c r="T16" s="229"/>
      <c r="U16" s="200" t="str">
        <f>三菜!I34</f>
        <v>玉米濃湯粉(1K)</v>
      </c>
      <c r="V16" s="201"/>
      <c r="W16" s="201"/>
      <c r="X16" s="202"/>
      <c r="Y16" s="87">
        <f>三菜!J34</f>
        <v>13.51</v>
      </c>
      <c r="Z16" s="229"/>
      <c r="AA16" s="200" t="str">
        <f>三菜!I43</f>
        <v>蔥(0.5K/把)</v>
      </c>
      <c r="AB16" s="201"/>
      <c r="AC16" s="201"/>
      <c r="AD16" s="202"/>
      <c r="AE16" s="104">
        <f>三菜!J43</f>
        <v>3.38</v>
      </c>
      <c r="AF16" s="84"/>
    </row>
    <row r="17" spans="1:32" ht="21" x14ac:dyDescent="0.25">
      <c r="A17" s="233"/>
      <c r="B17" s="229"/>
      <c r="C17" s="205" t="str">
        <f>三菜!I8</f>
        <v>金針菇(QR)</v>
      </c>
      <c r="D17" s="206"/>
      <c r="E17" s="206"/>
      <c r="F17" s="206"/>
      <c r="G17" s="87">
        <f>三菜!J8</f>
        <v>13.51</v>
      </c>
      <c r="H17" s="229"/>
      <c r="I17" s="200" t="str">
        <f>三菜!I17</f>
        <v>木耳(切絲)</v>
      </c>
      <c r="J17" s="201"/>
      <c r="K17" s="201"/>
      <c r="L17" s="202"/>
      <c r="M17" s="87">
        <f>三菜!J17</f>
        <v>4.05</v>
      </c>
      <c r="N17" s="229"/>
      <c r="O17" s="200" t="str">
        <f>三菜!I26</f>
        <v>滷包小磨坊(30g)(小包)</v>
      </c>
      <c r="P17" s="201"/>
      <c r="Q17" s="201"/>
      <c r="R17" s="202"/>
      <c r="S17" s="87">
        <f>三菜!J26</f>
        <v>0.54</v>
      </c>
      <c r="T17" s="229"/>
      <c r="U17" s="200" t="str">
        <f>三菜!I35</f>
        <v>碎培根(津谷)CAS</v>
      </c>
      <c r="V17" s="201"/>
      <c r="W17" s="201"/>
      <c r="X17" s="202"/>
      <c r="Y17" s="87">
        <f>三菜!J35</f>
        <v>6.76</v>
      </c>
      <c r="Z17" s="229"/>
      <c r="AA17" s="200">
        <f>三菜!I44</f>
        <v>0</v>
      </c>
      <c r="AB17" s="201"/>
      <c r="AC17" s="201"/>
      <c r="AD17" s="202"/>
      <c r="AE17" s="104">
        <f>三菜!J44</f>
        <v>0</v>
      </c>
      <c r="AF17" s="88"/>
    </row>
    <row r="18" spans="1:32" ht="21" x14ac:dyDescent="0.25">
      <c r="A18" s="233"/>
      <c r="B18" s="229"/>
      <c r="C18" s="205" t="str">
        <f>三菜!I9</f>
        <v>紅蘿蔔</v>
      </c>
      <c r="D18" s="206"/>
      <c r="E18" s="206"/>
      <c r="F18" s="206"/>
      <c r="G18" s="87">
        <f>三菜!J9</f>
        <v>6.76</v>
      </c>
      <c r="H18" s="229"/>
      <c r="I18" s="200">
        <f>三菜!I18</f>
        <v>0</v>
      </c>
      <c r="J18" s="201"/>
      <c r="K18" s="201"/>
      <c r="L18" s="202"/>
      <c r="M18" s="87">
        <f>三菜!J18</f>
        <v>0</v>
      </c>
      <c r="N18" s="229"/>
      <c r="O18" s="200">
        <f>三菜!I27</f>
        <v>0</v>
      </c>
      <c r="P18" s="201"/>
      <c r="Q18" s="201"/>
      <c r="R18" s="202"/>
      <c r="S18" s="87">
        <f>三菜!J27</f>
        <v>0</v>
      </c>
      <c r="T18" s="229"/>
      <c r="U18" s="200" t="str">
        <f>三菜!I36</f>
        <v>紅蘿蔔</v>
      </c>
      <c r="V18" s="201"/>
      <c r="W18" s="201"/>
      <c r="X18" s="202"/>
      <c r="Y18" s="87">
        <f>三菜!J36</f>
        <v>6.76</v>
      </c>
      <c r="Z18" s="229"/>
      <c r="AA18" s="200">
        <f>三菜!I45</f>
        <v>0</v>
      </c>
      <c r="AB18" s="201"/>
      <c r="AC18" s="201"/>
      <c r="AD18" s="202"/>
      <c r="AE18" s="104">
        <f>三菜!J45</f>
        <v>0</v>
      </c>
      <c r="AF18" s="88"/>
    </row>
    <row r="19" spans="1:32" ht="21" x14ac:dyDescent="0.25">
      <c r="A19" s="233"/>
      <c r="B19" s="229"/>
      <c r="C19" s="205">
        <f>三菜!I10</f>
        <v>0</v>
      </c>
      <c r="D19" s="206"/>
      <c r="E19" s="206"/>
      <c r="F19" s="206"/>
      <c r="G19" s="87">
        <f>三菜!J10</f>
        <v>0</v>
      </c>
      <c r="H19" s="229"/>
      <c r="I19" s="200">
        <f>三菜!I19</f>
        <v>0</v>
      </c>
      <c r="J19" s="201"/>
      <c r="K19" s="201"/>
      <c r="L19" s="202"/>
      <c r="M19" s="87">
        <f>三菜!J19</f>
        <v>0</v>
      </c>
      <c r="N19" s="229"/>
      <c r="O19" s="200">
        <f>三菜!I28</f>
        <v>0</v>
      </c>
      <c r="P19" s="201"/>
      <c r="Q19" s="201"/>
      <c r="R19" s="202"/>
      <c r="S19" s="87">
        <f>三菜!J28</f>
        <v>0</v>
      </c>
      <c r="T19" s="229"/>
      <c r="U19" s="200">
        <f>三菜!I37</f>
        <v>0</v>
      </c>
      <c r="V19" s="201"/>
      <c r="W19" s="201"/>
      <c r="X19" s="202"/>
      <c r="Y19" s="87">
        <f>三菜!J37</f>
        <v>0</v>
      </c>
      <c r="Z19" s="229"/>
      <c r="AA19" s="200">
        <f>三菜!I46</f>
        <v>0</v>
      </c>
      <c r="AB19" s="201"/>
      <c r="AC19" s="201"/>
      <c r="AD19" s="202"/>
      <c r="AE19" s="104">
        <f>三菜!J46</f>
        <v>0</v>
      </c>
      <c r="AF19" s="88"/>
    </row>
    <row r="20" spans="1:32" ht="21" x14ac:dyDescent="0.25">
      <c r="A20" s="233"/>
      <c r="B20" s="229"/>
      <c r="C20" s="205">
        <f>三菜!I11</f>
        <v>0</v>
      </c>
      <c r="D20" s="206"/>
      <c r="E20" s="206"/>
      <c r="F20" s="206"/>
      <c r="G20" s="87">
        <f>三菜!J11</f>
        <v>0</v>
      </c>
      <c r="H20" s="229"/>
      <c r="I20" s="200">
        <f>三菜!I20</f>
        <v>0</v>
      </c>
      <c r="J20" s="201"/>
      <c r="K20" s="201"/>
      <c r="L20" s="202"/>
      <c r="M20" s="87">
        <f>三菜!J20</f>
        <v>0</v>
      </c>
      <c r="N20" s="229"/>
      <c r="O20" s="200">
        <f>三菜!I29</f>
        <v>0</v>
      </c>
      <c r="P20" s="201"/>
      <c r="Q20" s="201"/>
      <c r="R20" s="202"/>
      <c r="S20" s="87">
        <f>三菜!J29</f>
        <v>0</v>
      </c>
      <c r="T20" s="229"/>
      <c r="U20" s="200">
        <f>三菜!I38</f>
        <v>0</v>
      </c>
      <c r="V20" s="201"/>
      <c r="W20" s="201"/>
      <c r="X20" s="202"/>
      <c r="Y20" s="87">
        <f>三菜!J38</f>
        <v>0</v>
      </c>
      <c r="Z20" s="229"/>
      <c r="AA20" s="200">
        <f>三菜!I47</f>
        <v>0</v>
      </c>
      <c r="AB20" s="201"/>
      <c r="AC20" s="201"/>
      <c r="AD20" s="202"/>
      <c r="AE20" s="104">
        <f>三菜!J47</f>
        <v>0</v>
      </c>
      <c r="AF20" s="88"/>
    </row>
    <row r="21" spans="1:32" ht="21" x14ac:dyDescent="0.25">
      <c r="A21" s="233"/>
      <c r="B21" s="234"/>
      <c r="C21" s="205">
        <f>三菜!I12</f>
        <v>0</v>
      </c>
      <c r="D21" s="206"/>
      <c r="E21" s="206"/>
      <c r="F21" s="206"/>
      <c r="G21" s="87">
        <f>三菜!J12</f>
        <v>0</v>
      </c>
      <c r="H21" s="234"/>
      <c r="I21" s="200">
        <f>三菜!I21</f>
        <v>0</v>
      </c>
      <c r="J21" s="201"/>
      <c r="K21" s="201"/>
      <c r="L21" s="202"/>
      <c r="M21" s="87">
        <f>三菜!J21</f>
        <v>0</v>
      </c>
      <c r="N21" s="234"/>
      <c r="O21" s="200">
        <f>三菜!I30</f>
        <v>0</v>
      </c>
      <c r="P21" s="201"/>
      <c r="Q21" s="201"/>
      <c r="R21" s="202"/>
      <c r="S21" s="87">
        <f>三菜!J30</f>
        <v>0</v>
      </c>
      <c r="T21" s="234"/>
      <c r="U21" s="200">
        <f>三菜!I39</f>
        <v>0</v>
      </c>
      <c r="V21" s="201"/>
      <c r="W21" s="201"/>
      <c r="X21" s="202"/>
      <c r="Y21" s="87">
        <f>三菜!J39</f>
        <v>0</v>
      </c>
      <c r="Z21" s="234"/>
      <c r="AA21" s="200">
        <f>三菜!I48</f>
        <v>0</v>
      </c>
      <c r="AB21" s="201"/>
      <c r="AC21" s="201"/>
      <c r="AD21" s="202"/>
      <c r="AE21" s="104">
        <f>三菜!J48</f>
        <v>0</v>
      </c>
      <c r="AF21" s="88"/>
    </row>
    <row r="22" spans="1:32" ht="21" x14ac:dyDescent="0.25">
      <c r="A22" s="232" t="s">
        <v>23</v>
      </c>
      <c r="B22" s="228" t="str">
        <f>三菜!M4</f>
        <v>炒高麗菜</v>
      </c>
      <c r="C22" s="200" t="str">
        <f>三菜!M5</f>
        <v>高麗菜</v>
      </c>
      <c r="D22" s="201"/>
      <c r="E22" s="201"/>
      <c r="F22" s="202"/>
      <c r="G22" s="87">
        <f>三菜!N5</f>
        <v>67.569999999999993</v>
      </c>
      <c r="H22" s="228" t="str">
        <f>三菜!M13</f>
        <v>炒履歷青江菜</v>
      </c>
      <c r="I22" s="200" t="str">
        <f>三菜!M14</f>
        <v>履歷青江菜</v>
      </c>
      <c r="J22" s="201"/>
      <c r="K22" s="201"/>
      <c r="L22" s="202"/>
      <c r="M22" s="87">
        <f>三菜!N14</f>
        <v>67.569999999999993</v>
      </c>
      <c r="N22" s="228" t="str">
        <f>三菜!M22</f>
        <v>炒綠花椰菜</v>
      </c>
      <c r="O22" s="200" t="str">
        <f>三菜!M23</f>
        <v>冷凍綠花椰菜(CAS)</v>
      </c>
      <c r="P22" s="201"/>
      <c r="Q22" s="201"/>
      <c r="R22" s="202"/>
      <c r="S22" s="87">
        <f>三菜!N23</f>
        <v>81.08</v>
      </c>
      <c r="T22" s="228" t="str">
        <f>三菜!M31</f>
        <v>炒履歷油菜</v>
      </c>
      <c r="U22" s="200" t="str">
        <f>三菜!M32</f>
        <v>履歷油菜</v>
      </c>
      <c r="V22" s="201"/>
      <c r="W22" s="201"/>
      <c r="X22" s="202"/>
      <c r="Y22" s="87">
        <f>三菜!N32</f>
        <v>67.569999999999993</v>
      </c>
      <c r="Z22" s="228" t="str">
        <f>三菜!M40</f>
        <v>炒有機空心菜</v>
      </c>
      <c r="AA22" s="200" t="str">
        <f>三菜!M41</f>
        <v>有機空心菜(雲)</v>
      </c>
      <c r="AB22" s="201"/>
      <c r="AC22" s="201"/>
      <c r="AD22" s="202"/>
      <c r="AE22" s="104">
        <f>三菜!N41</f>
        <v>81.08</v>
      </c>
      <c r="AF22" s="88"/>
    </row>
    <row r="23" spans="1:32" ht="21" x14ac:dyDescent="0.25">
      <c r="A23" s="233"/>
      <c r="B23" s="229"/>
      <c r="C23" s="200" t="str">
        <f>三菜!M6</f>
        <v>紅蘿蔔</v>
      </c>
      <c r="D23" s="201"/>
      <c r="E23" s="201"/>
      <c r="F23" s="202"/>
      <c r="G23" s="87">
        <f>三菜!N6</f>
        <v>2.7</v>
      </c>
      <c r="H23" s="229"/>
      <c r="I23" s="200" t="str">
        <f>三菜!M15</f>
        <v>美白菇(QR)</v>
      </c>
      <c r="J23" s="201"/>
      <c r="K23" s="201"/>
      <c r="L23" s="202"/>
      <c r="M23" s="87">
        <f>三菜!N15</f>
        <v>4.05</v>
      </c>
      <c r="N23" s="229"/>
      <c r="O23" s="200" t="str">
        <f>三菜!M24</f>
        <v>紅蘿蔔</v>
      </c>
      <c r="P23" s="201"/>
      <c r="Q23" s="201"/>
      <c r="R23" s="202"/>
      <c r="S23" s="87">
        <f>三菜!N24</f>
        <v>4.05</v>
      </c>
      <c r="T23" s="229"/>
      <c r="U23" s="200" t="str">
        <f>三菜!M33</f>
        <v>袖珍菇(QR)</v>
      </c>
      <c r="V23" s="201"/>
      <c r="W23" s="201"/>
      <c r="X23" s="202"/>
      <c r="Y23" s="87">
        <f>三菜!N33</f>
        <v>4.05</v>
      </c>
      <c r="Z23" s="229"/>
      <c r="AA23" s="200">
        <f>三菜!M42</f>
        <v>0</v>
      </c>
      <c r="AB23" s="201"/>
      <c r="AC23" s="201"/>
      <c r="AD23" s="202"/>
      <c r="AE23" s="104">
        <f>三菜!N42</f>
        <v>0</v>
      </c>
      <c r="AF23" s="88"/>
    </row>
    <row r="24" spans="1:32" ht="21" x14ac:dyDescent="0.25">
      <c r="A24" s="233"/>
      <c r="B24" s="229"/>
      <c r="C24" s="200">
        <f>三菜!M7</f>
        <v>0</v>
      </c>
      <c r="D24" s="201"/>
      <c r="E24" s="201"/>
      <c r="F24" s="202"/>
      <c r="G24" s="87">
        <f>三菜!N7</f>
        <v>0</v>
      </c>
      <c r="H24" s="229"/>
      <c r="I24" s="200">
        <f>三菜!M16</f>
        <v>0</v>
      </c>
      <c r="J24" s="201"/>
      <c r="K24" s="201"/>
      <c r="L24" s="202"/>
      <c r="M24" s="87">
        <f>三菜!N16</f>
        <v>0</v>
      </c>
      <c r="N24" s="229"/>
      <c r="O24" s="200">
        <f>三菜!M25</f>
        <v>0</v>
      </c>
      <c r="P24" s="201"/>
      <c r="Q24" s="201"/>
      <c r="R24" s="202"/>
      <c r="S24" s="87">
        <f>三菜!N25</f>
        <v>0</v>
      </c>
      <c r="T24" s="229"/>
      <c r="U24" s="200">
        <f>三菜!M34</f>
        <v>0</v>
      </c>
      <c r="V24" s="201"/>
      <c r="W24" s="201"/>
      <c r="X24" s="202"/>
      <c r="Y24" s="87">
        <f>三菜!N34</f>
        <v>0</v>
      </c>
      <c r="Z24" s="229"/>
      <c r="AA24" s="200">
        <f>三菜!M43</f>
        <v>0</v>
      </c>
      <c r="AB24" s="201"/>
      <c r="AC24" s="201"/>
      <c r="AD24" s="202"/>
      <c r="AE24" s="104">
        <f>三菜!N43</f>
        <v>0</v>
      </c>
      <c r="AF24" s="88"/>
    </row>
    <row r="25" spans="1:32" ht="21" x14ac:dyDescent="0.25">
      <c r="A25" s="233"/>
      <c r="B25" s="229"/>
      <c r="C25" s="200">
        <f>三菜!M8</f>
        <v>0</v>
      </c>
      <c r="D25" s="201"/>
      <c r="E25" s="201"/>
      <c r="F25" s="202"/>
      <c r="G25" s="87">
        <f>三菜!N8</f>
        <v>0</v>
      </c>
      <c r="H25" s="229"/>
      <c r="I25" s="200">
        <f>三菜!M17</f>
        <v>0</v>
      </c>
      <c r="J25" s="201"/>
      <c r="K25" s="201"/>
      <c r="L25" s="202"/>
      <c r="M25" s="87">
        <f>三菜!N17</f>
        <v>0</v>
      </c>
      <c r="N25" s="229"/>
      <c r="O25" s="200">
        <f>三菜!M26</f>
        <v>0</v>
      </c>
      <c r="P25" s="201"/>
      <c r="Q25" s="201"/>
      <c r="R25" s="202"/>
      <c r="S25" s="87">
        <f>三菜!N26</f>
        <v>0</v>
      </c>
      <c r="T25" s="229"/>
      <c r="U25" s="200">
        <f>三菜!M35</f>
        <v>0</v>
      </c>
      <c r="V25" s="201"/>
      <c r="W25" s="201"/>
      <c r="X25" s="202"/>
      <c r="Y25" s="87">
        <f>三菜!N35</f>
        <v>0</v>
      </c>
      <c r="Z25" s="229"/>
      <c r="AA25" s="200">
        <f>三菜!M44</f>
        <v>0</v>
      </c>
      <c r="AB25" s="201"/>
      <c r="AC25" s="201"/>
      <c r="AD25" s="202"/>
      <c r="AE25" s="104">
        <f>三菜!N44</f>
        <v>0</v>
      </c>
      <c r="AF25" s="88"/>
    </row>
    <row r="26" spans="1:32" ht="21" x14ac:dyDescent="0.25">
      <c r="A26" s="233"/>
      <c r="B26" s="229"/>
      <c r="C26" s="200">
        <f>三菜!M9</f>
        <v>0</v>
      </c>
      <c r="D26" s="201"/>
      <c r="E26" s="201"/>
      <c r="F26" s="202"/>
      <c r="G26" s="87">
        <f>三菜!N9</f>
        <v>0</v>
      </c>
      <c r="H26" s="229"/>
      <c r="I26" s="200">
        <f>三菜!M18</f>
        <v>0</v>
      </c>
      <c r="J26" s="201"/>
      <c r="K26" s="201"/>
      <c r="L26" s="202"/>
      <c r="M26" s="87">
        <f>三菜!N18</f>
        <v>0</v>
      </c>
      <c r="N26" s="229"/>
      <c r="O26" s="200">
        <f>三菜!M27</f>
        <v>0</v>
      </c>
      <c r="P26" s="201"/>
      <c r="Q26" s="201"/>
      <c r="R26" s="202"/>
      <c r="S26" s="87">
        <f>三菜!N27</f>
        <v>0</v>
      </c>
      <c r="T26" s="229"/>
      <c r="U26" s="200">
        <f>三菜!M36</f>
        <v>0</v>
      </c>
      <c r="V26" s="201"/>
      <c r="W26" s="201"/>
      <c r="X26" s="202"/>
      <c r="Y26" s="87">
        <f>三菜!N36</f>
        <v>0</v>
      </c>
      <c r="Z26" s="229"/>
      <c r="AA26" s="200">
        <f>三菜!M45</f>
        <v>0</v>
      </c>
      <c r="AB26" s="201"/>
      <c r="AC26" s="201"/>
      <c r="AD26" s="202"/>
      <c r="AE26" s="104">
        <f>三菜!N45</f>
        <v>0</v>
      </c>
      <c r="AF26" s="88"/>
    </row>
    <row r="27" spans="1:32" ht="21" x14ac:dyDescent="0.25">
      <c r="A27" s="233"/>
      <c r="B27" s="229"/>
      <c r="C27" s="200">
        <f>三菜!M10</f>
        <v>0</v>
      </c>
      <c r="D27" s="201"/>
      <c r="E27" s="201"/>
      <c r="F27" s="202"/>
      <c r="G27" s="87">
        <f>三菜!N10</f>
        <v>0</v>
      </c>
      <c r="H27" s="229"/>
      <c r="I27" s="200">
        <f>三菜!M19</f>
        <v>0</v>
      </c>
      <c r="J27" s="201"/>
      <c r="K27" s="201"/>
      <c r="L27" s="202"/>
      <c r="M27" s="87">
        <f>三菜!N19</f>
        <v>0</v>
      </c>
      <c r="N27" s="229"/>
      <c r="O27" s="200">
        <f>三菜!M28</f>
        <v>0</v>
      </c>
      <c r="P27" s="201"/>
      <c r="Q27" s="201"/>
      <c r="R27" s="202"/>
      <c r="S27" s="87">
        <f>三菜!N28</f>
        <v>0</v>
      </c>
      <c r="T27" s="229"/>
      <c r="U27" s="200">
        <f>三菜!M37</f>
        <v>0</v>
      </c>
      <c r="V27" s="201"/>
      <c r="W27" s="201"/>
      <c r="X27" s="202"/>
      <c r="Y27" s="87">
        <f>三菜!N37</f>
        <v>0</v>
      </c>
      <c r="Z27" s="229"/>
      <c r="AA27" s="200">
        <f>三菜!M46</f>
        <v>0</v>
      </c>
      <c r="AB27" s="201"/>
      <c r="AC27" s="201"/>
      <c r="AD27" s="202"/>
      <c r="AE27" s="104">
        <f>三菜!N46</f>
        <v>0</v>
      </c>
      <c r="AF27" s="88"/>
    </row>
    <row r="28" spans="1:32" ht="21" x14ac:dyDescent="0.25">
      <c r="A28" s="233"/>
      <c r="B28" s="229"/>
      <c r="C28" s="200">
        <f>三菜!M11</f>
        <v>0</v>
      </c>
      <c r="D28" s="201"/>
      <c r="E28" s="201"/>
      <c r="F28" s="202"/>
      <c r="G28" s="87">
        <f>三菜!N11</f>
        <v>0</v>
      </c>
      <c r="H28" s="229"/>
      <c r="I28" s="200">
        <f>三菜!M20</f>
        <v>0</v>
      </c>
      <c r="J28" s="201"/>
      <c r="K28" s="201"/>
      <c r="L28" s="202"/>
      <c r="M28" s="87">
        <f>三菜!N20</f>
        <v>0</v>
      </c>
      <c r="N28" s="229"/>
      <c r="O28" s="200">
        <f>三菜!M29</f>
        <v>0</v>
      </c>
      <c r="P28" s="201"/>
      <c r="Q28" s="201"/>
      <c r="R28" s="202"/>
      <c r="S28" s="87">
        <f>三菜!N29</f>
        <v>0</v>
      </c>
      <c r="T28" s="229"/>
      <c r="U28" s="200">
        <f>三菜!M38</f>
        <v>0</v>
      </c>
      <c r="V28" s="201"/>
      <c r="W28" s="201"/>
      <c r="X28" s="202"/>
      <c r="Y28" s="87">
        <f>三菜!N38</f>
        <v>0</v>
      </c>
      <c r="Z28" s="229"/>
      <c r="AA28" s="200">
        <f>三菜!M47</f>
        <v>0</v>
      </c>
      <c r="AB28" s="201"/>
      <c r="AC28" s="201"/>
      <c r="AD28" s="202"/>
      <c r="AE28" s="104">
        <f>三菜!N47</f>
        <v>0</v>
      </c>
      <c r="AF28" s="88"/>
    </row>
    <row r="29" spans="1:32" ht="21" x14ac:dyDescent="0.25">
      <c r="A29" s="233"/>
      <c r="B29" s="234"/>
      <c r="C29" s="200">
        <f>三菜!M12</f>
        <v>0</v>
      </c>
      <c r="D29" s="201"/>
      <c r="E29" s="201"/>
      <c r="F29" s="202"/>
      <c r="G29" s="87">
        <f>三菜!N12</f>
        <v>0</v>
      </c>
      <c r="H29" s="234"/>
      <c r="I29" s="200">
        <f>三菜!M21</f>
        <v>0</v>
      </c>
      <c r="J29" s="201"/>
      <c r="K29" s="201"/>
      <c r="L29" s="202"/>
      <c r="M29" s="87">
        <f>三菜!N21</f>
        <v>0</v>
      </c>
      <c r="N29" s="234"/>
      <c r="O29" s="200">
        <f>三菜!M30</f>
        <v>0</v>
      </c>
      <c r="P29" s="201"/>
      <c r="Q29" s="201"/>
      <c r="R29" s="202"/>
      <c r="S29" s="87">
        <f>三菜!N30</f>
        <v>0</v>
      </c>
      <c r="T29" s="234"/>
      <c r="U29" s="200">
        <f>三菜!M39</f>
        <v>0</v>
      </c>
      <c r="V29" s="201"/>
      <c r="W29" s="201"/>
      <c r="X29" s="202"/>
      <c r="Y29" s="87">
        <f>三菜!N39</f>
        <v>0</v>
      </c>
      <c r="Z29" s="234"/>
      <c r="AA29" s="200">
        <f>三菜!M48</f>
        <v>0</v>
      </c>
      <c r="AB29" s="201"/>
      <c r="AC29" s="201"/>
      <c r="AD29" s="202"/>
      <c r="AE29" s="104">
        <f>三菜!N48</f>
        <v>0</v>
      </c>
      <c r="AF29" s="88"/>
    </row>
    <row r="30" spans="1:32" ht="21" hidden="1" customHeight="1" x14ac:dyDescent="0.25">
      <c r="A30" s="232" t="s">
        <v>23</v>
      </c>
      <c r="B30" s="228">
        <f>三菜!Q4</f>
        <v>0</v>
      </c>
      <c r="C30" s="205">
        <f>三菜!Q5</f>
        <v>0</v>
      </c>
      <c r="D30" s="206"/>
      <c r="E30" s="206"/>
      <c r="F30" s="206"/>
      <c r="G30" s="87">
        <f>三菜!R5</f>
        <v>0</v>
      </c>
      <c r="H30" s="228">
        <f>三菜!Q13</f>
        <v>0</v>
      </c>
      <c r="I30" s="205">
        <f>三菜!Q14</f>
        <v>0</v>
      </c>
      <c r="J30" s="206"/>
      <c r="K30" s="206"/>
      <c r="L30" s="206"/>
      <c r="M30" s="87">
        <f>三菜!R14</f>
        <v>0</v>
      </c>
      <c r="N30" s="228">
        <f>三菜!Q22</f>
        <v>0</v>
      </c>
      <c r="O30" s="200">
        <f>三菜!Q23</f>
        <v>0</v>
      </c>
      <c r="P30" s="201"/>
      <c r="Q30" s="201"/>
      <c r="R30" s="202"/>
      <c r="S30" s="87">
        <f>三菜!R23</f>
        <v>0</v>
      </c>
      <c r="T30" s="228">
        <f>三菜!Q31</f>
        <v>0</v>
      </c>
      <c r="U30" s="200">
        <f>三菜!Q32</f>
        <v>0</v>
      </c>
      <c r="V30" s="201"/>
      <c r="W30" s="201"/>
      <c r="X30" s="202"/>
      <c r="Y30" s="87">
        <f>三菜!R32</f>
        <v>0</v>
      </c>
      <c r="Z30" s="228">
        <f>三菜!Q40</f>
        <v>0</v>
      </c>
      <c r="AA30" s="200">
        <f>三菜!Q41</f>
        <v>0</v>
      </c>
      <c r="AB30" s="201"/>
      <c r="AC30" s="201"/>
      <c r="AD30" s="202"/>
      <c r="AE30" s="104">
        <f>三菜!R41</f>
        <v>0</v>
      </c>
      <c r="AF30" s="88"/>
    </row>
    <row r="31" spans="1:32" ht="21" hidden="1" x14ac:dyDescent="0.25">
      <c r="A31" s="233"/>
      <c r="B31" s="229"/>
      <c r="C31" s="205">
        <f>三菜!Q6</f>
        <v>0</v>
      </c>
      <c r="D31" s="206"/>
      <c r="E31" s="206"/>
      <c r="F31" s="206"/>
      <c r="G31" s="87">
        <f>三菜!R6</f>
        <v>0</v>
      </c>
      <c r="H31" s="229"/>
      <c r="I31" s="205">
        <f>三菜!Q15</f>
        <v>0</v>
      </c>
      <c r="J31" s="206"/>
      <c r="K31" s="206"/>
      <c r="L31" s="206"/>
      <c r="M31" s="87">
        <f>三菜!R15</f>
        <v>0</v>
      </c>
      <c r="N31" s="229"/>
      <c r="O31" s="200">
        <f>三菜!Q24</f>
        <v>0</v>
      </c>
      <c r="P31" s="201"/>
      <c r="Q31" s="201"/>
      <c r="R31" s="202"/>
      <c r="S31" s="87">
        <f>三菜!R24</f>
        <v>0</v>
      </c>
      <c r="T31" s="229"/>
      <c r="U31" s="200">
        <f>三菜!Q33</f>
        <v>0</v>
      </c>
      <c r="V31" s="201"/>
      <c r="W31" s="201"/>
      <c r="X31" s="202"/>
      <c r="Y31" s="87">
        <f>三菜!R33</f>
        <v>0</v>
      </c>
      <c r="Z31" s="229"/>
      <c r="AA31" s="200">
        <f>三菜!Q42</f>
        <v>0</v>
      </c>
      <c r="AB31" s="201"/>
      <c r="AC31" s="201"/>
      <c r="AD31" s="202"/>
      <c r="AE31" s="104">
        <f>三菜!R42</f>
        <v>0</v>
      </c>
      <c r="AF31" s="88"/>
    </row>
    <row r="32" spans="1:32" ht="21" hidden="1" x14ac:dyDescent="0.25">
      <c r="A32" s="233"/>
      <c r="B32" s="229"/>
      <c r="C32" s="205">
        <f>三菜!Q7</f>
        <v>0</v>
      </c>
      <c r="D32" s="206"/>
      <c r="E32" s="206"/>
      <c r="F32" s="206"/>
      <c r="G32" s="87">
        <f>三菜!R7</f>
        <v>0</v>
      </c>
      <c r="H32" s="229"/>
      <c r="I32" s="205">
        <f>三菜!Q16</f>
        <v>0</v>
      </c>
      <c r="J32" s="206"/>
      <c r="K32" s="206"/>
      <c r="L32" s="206"/>
      <c r="M32" s="87">
        <f>三菜!R16</f>
        <v>0</v>
      </c>
      <c r="N32" s="229"/>
      <c r="O32" s="200">
        <f>三菜!Q25</f>
        <v>0</v>
      </c>
      <c r="P32" s="201"/>
      <c r="Q32" s="201"/>
      <c r="R32" s="202"/>
      <c r="S32" s="87">
        <f>三菜!R25</f>
        <v>0</v>
      </c>
      <c r="T32" s="229"/>
      <c r="U32" s="200">
        <f>三菜!Q34</f>
        <v>0</v>
      </c>
      <c r="V32" s="201"/>
      <c r="W32" s="201"/>
      <c r="X32" s="202"/>
      <c r="Y32" s="87">
        <f>三菜!R34</f>
        <v>0</v>
      </c>
      <c r="Z32" s="229"/>
      <c r="AA32" s="200">
        <f>三菜!Q43</f>
        <v>0</v>
      </c>
      <c r="AB32" s="201"/>
      <c r="AC32" s="201"/>
      <c r="AD32" s="202"/>
      <c r="AE32" s="104">
        <f>三菜!R43</f>
        <v>0</v>
      </c>
      <c r="AF32" s="88"/>
    </row>
    <row r="33" spans="1:32" ht="21" hidden="1" x14ac:dyDescent="0.25">
      <c r="A33" s="233"/>
      <c r="B33" s="229"/>
      <c r="C33" s="205">
        <f>三菜!Q8</f>
        <v>0</v>
      </c>
      <c r="D33" s="206"/>
      <c r="E33" s="206"/>
      <c r="F33" s="206"/>
      <c r="G33" s="87">
        <f>三菜!R8</f>
        <v>0</v>
      </c>
      <c r="H33" s="229"/>
      <c r="I33" s="205">
        <f>三菜!Q17</f>
        <v>0</v>
      </c>
      <c r="J33" s="206"/>
      <c r="K33" s="206"/>
      <c r="L33" s="206"/>
      <c r="M33" s="87">
        <f>三菜!R17</f>
        <v>0</v>
      </c>
      <c r="N33" s="229"/>
      <c r="O33" s="200">
        <f>三菜!Q26</f>
        <v>0</v>
      </c>
      <c r="P33" s="201"/>
      <c r="Q33" s="201"/>
      <c r="R33" s="202"/>
      <c r="S33" s="87">
        <f>三菜!R26</f>
        <v>0</v>
      </c>
      <c r="T33" s="229"/>
      <c r="U33" s="200">
        <f>三菜!Q35</f>
        <v>0</v>
      </c>
      <c r="V33" s="201"/>
      <c r="W33" s="201"/>
      <c r="X33" s="202"/>
      <c r="Y33" s="87">
        <f>三菜!R35</f>
        <v>0</v>
      </c>
      <c r="Z33" s="229"/>
      <c r="AA33" s="200">
        <f>三菜!Q44</f>
        <v>0</v>
      </c>
      <c r="AB33" s="201"/>
      <c r="AC33" s="201"/>
      <c r="AD33" s="202"/>
      <c r="AE33" s="104">
        <f>三菜!R44</f>
        <v>0</v>
      </c>
      <c r="AF33" s="88"/>
    </row>
    <row r="34" spans="1:32" ht="21" hidden="1" x14ac:dyDescent="0.25">
      <c r="A34" s="233"/>
      <c r="B34" s="229"/>
      <c r="C34" s="205">
        <f>三菜!Q9</f>
        <v>0</v>
      </c>
      <c r="D34" s="206"/>
      <c r="E34" s="206"/>
      <c r="F34" s="206"/>
      <c r="G34" s="87">
        <f>三菜!R9</f>
        <v>0</v>
      </c>
      <c r="H34" s="229"/>
      <c r="I34" s="205">
        <f>三菜!Q18</f>
        <v>0</v>
      </c>
      <c r="J34" s="206"/>
      <c r="K34" s="206"/>
      <c r="L34" s="206"/>
      <c r="M34" s="87">
        <f>三菜!R18</f>
        <v>0</v>
      </c>
      <c r="N34" s="234"/>
      <c r="O34" s="200">
        <f>三菜!Q27</f>
        <v>0</v>
      </c>
      <c r="P34" s="201"/>
      <c r="Q34" s="201"/>
      <c r="R34" s="202"/>
      <c r="S34" s="87">
        <f>三菜!R27</f>
        <v>0</v>
      </c>
      <c r="T34" s="229"/>
      <c r="U34" s="200">
        <f>三菜!Q36</f>
        <v>0</v>
      </c>
      <c r="V34" s="201"/>
      <c r="W34" s="201"/>
      <c r="X34" s="202"/>
      <c r="Y34" s="87">
        <f>三菜!R36</f>
        <v>0</v>
      </c>
      <c r="Z34" s="229"/>
      <c r="AA34" s="200">
        <f>三菜!Q45</f>
        <v>0</v>
      </c>
      <c r="AB34" s="201"/>
      <c r="AC34" s="201"/>
      <c r="AD34" s="202"/>
      <c r="AE34" s="104">
        <f>三菜!R45</f>
        <v>0</v>
      </c>
      <c r="AF34" s="88"/>
    </row>
    <row r="35" spans="1:32" ht="21" customHeight="1" x14ac:dyDescent="0.25">
      <c r="A35" s="232" t="s">
        <v>24</v>
      </c>
      <c r="B35" s="228" t="str">
        <f>三菜!U4</f>
        <v>翡翠羹湯</v>
      </c>
      <c r="C35" s="205" t="str">
        <f>三菜!U5</f>
        <v>蛋(春明)</v>
      </c>
      <c r="D35" s="206"/>
      <c r="E35" s="206"/>
      <c r="F35" s="206"/>
      <c r="G35" s="87">
        <f>三菜!V5</f>
        <v>47.3</v>
      </c>
      <c r="H35" s="228" t="str">
        <f>三菜!U13</f>
        <v>紅豆薏仁湯</v>
      </c>
      <c r="I35" s="205" t="str">
        <f>三菜!U14</f>
        <v>二砂台糖(1K/包)</v>
      </c>
      <c r="J35" s="206"/>
      <c r="K35" s="206"/>
      <c r="L35" s="206"/>
      <c r="M35" s="87">
        <f>三菜!V14</f>
        <v>27.03</v>
      </c>
      <c r="N35" s="228" t="str">
        <f>三菜!U22</f>
        <v>玉米排骨湯</v>
      </c>
      <c r="O35" s="200" t="str">
        <f>三菜!U23</f>
        <v>冷凍黃玉米塊(CAS)</v>
      </c>
      <c r="P35" s="201"/>
      <c r="Q35" s="201"/>
      <c r="R35" s="202"/>
      <c r="S35" s="87">
        <f>三菜!V23</f>
        <v>33.78</v>
      </c>
      <c r="T35" s="228" t="str">
        <f>三菜!U31</f>
        <v>冬瓜雪蓮子湯</v>
      </c>
      <c r="U35" s="200" t="str">
        <f>三菜!U32</f>
        <v>冬瓜</v>
      </c>
      <c r="V35" s="201"/>
      <c r="W35" s="201"/>
      <c r="X35" s="202"/>
      <c r="Y35" s="87">
        <f>三菜!V32</f>
        <v>33.78</v>
      </c>
      <c r="Z35" s="228" t="str">
        <f>三菜!U40</f>
        <v>鮮筍湯</v>
      </c>
      <c r="AA35" s="200" t="str">
        <f>三菜!U41</f>
        <v>新鮮竹筍片</v>
      </c>
      <c r="AB35" s="201"/>
      <c r="AC35" s="201"/>
      <c r="AD35" s="202"/>
      <c r="AE35" s="104">
        <f>三菜!V41</f>
        <v>40.54</v>
      </c>
      <c r="AF35" s="88"/>
    </row>
    <row r="36" spans="1:32" ht="21" x14ac:dyDescent="0.25">
      <c r="A36" s="233"/>
      <c r="B36" s="229"/>
      <c r="C36" s="205" t="str">
        <f>三菜!U6</f>
        <v>翡翠羹(0.3K)</v>
      </c>
      <c r="D36" s="206"/>
      <c r="E36" s="206"/>
      <c r="F36" s="206"/>
      <c r="G36" s="87">
        <f>三菜!V6</f>
        <v>12.16</v>
      </c>
      <c r="H36" s="229"/>
      <c r="I36" s="205" t="str">
        <f>三菜!U15</f>
        <v>紅豆(國產TAP)</v>
      </c>
      <c r="J36" s="206"/>
      <c r="K36" s="206"/>
      <c r="L36" s="206"/>
      <c r="M36" s="87">
        <f>三菜!V15</f>
        <v>13.51</v>
      </c>
      <c r="N36" s="229"/>
      <c r="O36" s="200" t="str">
        <f>三菜!U24</f>
        <v>紅蘿蔔</v>
      </c>
      <c r="P36" s="201"/>
      <c r="Q36" s="201"/>
      <c r="R36" s="202"/>
      <c r="S36" s="87">
        <f>三菜!V24</f>
        <v>4.05</v>
      </c>
      <c r="T36" s="229"/>
      <c r="U36" s="200" t="str">
        <f>三菜!U33</f>
        <v>小排骨(肉)井野</v>
      </c>
      <c r="V36" s="201"/>
      <c r="W36" s="201"/>
      <c r="X36" s="202"/>
      <c r="Y36" s="87">
        <f>三菜!V33</f>
        <v>8.11</v>
      </c>
      <c r="Z36" s="229"/>
      <c r="AA36" s="200" t="str">
        <f>三菜!U42</f>
        <v>小排骨(肉)井野</v>
      </c>
      <c r="AB36" s="201"/>
      <c r="AC36" s="201"/>
      <c r="AD36" s="202"/>
      <c r="AE36" s="104">
        <f>三菜!V42</f>
        <v>6.76</v>
      </c>
      <c r="AF36" s="88"/>
    </row>
    <row r="37" spans="1:32" ht="21" x14ac:dyDescent="0.25">
      <c r="A37" s="233"/>
      <c r="B37" s="229"/>
      <c r="C37" s="205">
        <f>三菜!U7</f>
        <v>0</v>
      </c>
      <c r="D37" s="206"/>
      <c r="E37" s="206"/>
      <c r="F37" s="206"/>
      <c r="G37" s="87">
        <f>三菜!V7</f>
        <v>0</v>
      </c>
      <c r="H37" s="229"/>
      <c r="I37" s="205" t="str">
        <f>三菜!U16</f>
        <v>大薏仁(日期)</v>
      </c>
      <c r="J37" s="206"/>
      <c r="K37" s="206"/>
      <c r="L37" s="206"/>
      <c r="M37" s="87">
        <f>三菜!V16</f>
        <v>4.05</v>
      </c>
      <c r="N37" s="229"/>
      <c r="O37" s="200" t="str">
        <f>三菜!U25</f>
        <v>龍骨丁(井野)</v>
      </c>
      <c r="P37" s="201"/>
      <c r="Q37" s="201"/>
      <c r="R37" s="202"/>
      <c r="S37" s="87">
        <f>三菜!V25</f>
        <v>4.05</v>
      </c>
      <c r="T37" s="229"/>
      <c r="U37" s="200" t="str">
        <f>三菜!U34</f>
        <v>薑絲0.6K/包</v>
      </c>
      <c r="V37" s="201"/>
      <c r="W37" s="201"/>
      <c r="X37" s="202"/>
      <c r="Y37" s="87">
        <f>三菜!V34</f>
        <v>4.05</v>
      </c>
      <c r="Z37" s="229"/>
      <c r="AA37" s="200">
        <f>三菜!U43</f>
        <v>0</v>
      </c>
      <c r="AB37" s="201"/>
      <c r="AC37" s="201"/>
      <c r="AD37" s="202"/>
      <c r="AE37" s="104">
        <f>三菜!V43</f>
        <v>0</v>
      </c>
      <c r="AF37" s="88"/>
    </row>
    <row r="38" spans="1:32" ht="21" x14ac:dyDescent="0.25">
      <c r="A38" s="233"/>
      <c r="B38" s="229"/>
      <c r="C38" s="205">
        <f>三菜!U8</f>
        <v>0</v>
      </c>
      <c r="D38" s="206"/>
      <c r="E38" s="206"/>
      <c r="F38" s="206"/>
      <c r="G38" s="87">
        <f>三菜!V8</f>
        <v>0</v>
      </c>
      <c r="H38" s="229"/>
      <c r="I38" s="205">
        <f>三菜!U17</f>
        <v>0</v>
      </c>
      <c r="J38" s="206"/>
      <c r="K38" s="206"/>
      <c r="L38" s="206"/>
      <c r="M38" s="87">
        <f>三菜!V17</f>
        <v>0</v>
      </c>
      <c r="N38" s="229"/>
      <c r="O38" s="200">
        <f>三菜!U26</f>
        <v>0</v>
      </c>
      <c r="P38" s="201"/>
      <c r="Q38" s="201"/>
      <c r="R38" s="202"/>
      <c r="S38" s="87">
        <f>三菜!V26</f>
        <v>0</v>
      </c>
      <c r="T38" s="229"/>
      <c r="U38" s="200" t="str">
        <f>三菜!U35</f>
        <v>雪蓮子</v>
      </c>
      <c r="V38" s="201"/>
      <c r="W38" s="201"/>
      <c r="X38" s="202"/>
      <c r="Y38" s="87">
        <f>三菜!V35</f>
        <v>1.35</v>
      </c>
      <c r="Z38" s="229"/>
      <c r="AA38" s="200">
        <f>三菜!U44</f>
        <v>0</v>
      </c>
      <c r="AB38" s="201"/>
      <c r="AC38" s="201"/>
      <c r="AD38" s="202"/>
      <c r="AE38" s="104">
        <f>三菜!V44</f>
        <v>0</v>
      </c>
      <c r="AF38" s="88"/>
    </row>
    <row r="39" spans="1:32" ht="21" x14ac:dyDescent="0.25">
      <c r="A39" s="233"/>
      <c r="B39" s="229"/>
      <c r="C39" s="205">
        <f>三菜!U9</f>
        <v>0</v>
      </c>
      <c r="D39" s="206"/>
      <c r="E39" s="206"/>
      <c r="F39" s="206"/>
      <c r="G39" s="87">
        <f>三菜!V9</f>
        <v>0</v>
      </c>
      <c r="H39" s="229"/>
      <c r="I39" s="205">
        <f>三菜!U18</f>
        <v>0</v>
      </c>
      <c r="J39" s="206"/>
      <c r="K39" s="206"/>
      <c r="L39" s="206"/>
      <c r="M39" s="87">
        <f>三菜!V18</f>
        <v>0</v>
      </c>
      <c r="N39" s="229"/>
      <c r="O39" s="200">
        <f>三菜!U27</f>
        <v>0</v>
      </c>
      <c r="P39" s="201"/>
      <c r="Q39" s="201"/>
      <c r="R39" s="202"/>
      <c r="S39" s="87">
        <f>三菜!V27</f>
        <v>0</v>
      </c>
      <c r="T39" s="229"/>
      <c r="U39" s="200">
        <f>三菜!U36</f>
        <v>0</v>
      </c>
      <c r="V39" s="201"/>
      <c r="W39" s="201"/>
      <c r="X39" s="202"/>
      <c r="Y39" s="87">
        <f>三菜!V36</f>
        <v>0</v>
      </c>
      <c r="Z39" s="229"/>
      <c r="AA39" s="200">
        <f>三菜!U45</f>
        <v>0</v>
      </c>
      <c r="AB39" s="201"/>
      <c r="AC39" s="201"/>
      <c r="AD39" s="202"/>
      <c r="AE39" s="104">
        <f>三菜!V45</f>
        <v>0</v>
      </c>
      <c r="AF39" s="88"/>
    </row>
    <row r="40" spans="1:32" ht="21" x14ac:dyDescent="0.25">
      <c r="A40" s="233"/>
      <c r="B40" s="229"/>
      <c r="C40" s="205">
        <f>三菜!U10</f>
        <v>0</v>
      </c>
      <c r="D40" s="206"/>
      <c r="E40" s="206"/>
      <c r="F40" s="206"/>
      <c r="G40" s="87">
        <f>三菜!V10</f>
        <v>0</v>
      </c>
      <c r="H40" s="229"/>
      <c r="I40" s="205">
        <f>三菜!U19</f>
        <v>0</v>
      </c>
      <c r="J40" s="206"/>
      <c r="K40" s="206"/>
      <c r="L40" s="206"/>
      <c r="M40" s="87">
        <f>三菜!V19</f>
        <v>0</v>
      </c>
      <c r="N40" s="229"/>
      <c r="O40" s="200">
        <f>三菜!U28</f>
        <v>0</v>
      </c>
      <c r="P40" s="201"/>
      <c r="Q40" s="201"/>
      <c r="R40" s="202"/>
      <c r="S40" s="87">
        <f>三菜!V28</f>
        <v>0</v>
      </c>
      <c r="T40" s="229"/>
      <c r="U40" s="200">
        <f>三菜!U37</f>
        <v>0</v>
      </c>
      <c r="V40" s="201"/>
      <c r="W40" s="201"/>
      <c r="X40" s="202"/>
      <c r="Y40" s="87">
        <f>三菜!V37</f>
        <v>0</v>
      </c>
      <c r="Z40" s="229"/>
      <c r="AA40" s="200">
        <f>三菜!U46</f>
        <v>0</v>
      </c>
      <c r="AB40" s="201"/>
      <c r="AC40" s="201"/>
      <c r="AD40" s="202"/>
      <c r="AE40" s="104">
        <f>三菜!V46</f>
        <v>0</v>
      </c>
      <c r="AF40" s="89"/>
    </row>
    <row r="41" spans="1:32" ht="21" x14ac:dyDescent="0.25">
      <c r="A41" s="233"/>
      <c r="B41" s="229"/>
      <c r="C41" s="205">
        <f>三菜!U11</f>
        <v>0</v>
      </c>
      <c r="D41" s="206"/>
      <c r="E41" s="206"/>
      <c r="F41" s="206"/>
      <c r="G41" s="87">
        <f>三菜!V11</f>
        <v>0</v>
      </c>
      <c r="H41" s="229"/>
      <c r="I41" s="205">
        <f>三菜!U20</f>
        <v>0</v>
      </c>
      <c r="J41" s="206"/>
      <c r="K41" s="206"/>
      <c r="L41" s="206"/>
      <c r="M41" s="87">
        <f>三菜!V20</f>
        <v>0</v>
      </c>
      <c r="N41" s="229"/>
      <c r="O41" s="200">
        <f>三菜!U29</f>
        <v>0</v>
      </c>
      <c r="P41" s="201"/>
      <c r="Q41" s="201"/>
      <c r="R41" s="202"/>
      <c r="S41" s="87">
        <f>三菜!V29</f>
        <v>0</v>
      </c>
      <c r="T41" s="229"/>
      <c r="U41" s="200">
        <f>三菜!U38</f>
        <v>0</v>
      </c>
      <c r="V41" s="201"/>
      <c r="W41" s="201"/>
      <c r="X41" s="202"/>
      <c r="Y41" s="87">
        <f>三菜!V38</f>
        <v>0</v>
      </c>
      <c r="Z41" s="229"/>
      <c r="AA41" s="200">
        <f>三菜!U47</f>
        <v>0</v>
      </c>
      <c r="AB41" s="201"/>
      <c r="AC41" s="201"/>
      <c r="AD41" s="202"/>
      <c r="AE41" s="104">
        <f>三菜!V47</f>
        <v>0</v>
      </c>
      <c r="AF41" s="90"/>
    </row>
    <row r="42" spans="1:32" ht="21.75" thickBot="1" x14ac:dyDescent="0.3">
      <c r="A42" s="230" t="str">
        <f>三菜!Y4</f>
        <v>履歷豆奶(獎勵金)/海苔(74+5)</v>
      </c>
      <c r="B42" s="197"/>
      <c r="C42" s="197"/>
      <c r="D42" s="197"/>
      <c r="E42" s="197"/>
      <c r="F42" s="198"/>
      <c r="G42" s="91"/>
      <c r="H42" s="199" t="str">
        <f>三菜!Y13</f>
        <v>水果(74+5)</v>
      </c>
      <c r="I42" s="199"/>
      <c r="J42" s="199"/>
      <c r="K42" s="199"/>
      <c r="L42" s="199"/>
      <c r="M42" s="92"/>
      <c r="N42" s="231" t="str">
        <f>三菜!Y22</f>
        <v>保久乳(74+5)</v>
      </c>
      <c r="O42" s="231"/>
      <c r="P42" s="231"/>
      <c r="Q42" s="231"/>
      <c r="R42" s="231"/>
      <c r="S42" s="93"/>
      <c r="T42" s="231" t="str">
        <f>三菜!Y31</f>
        <v>水果(74+5)</v>
      </c>
      <c r="U42" s="231"/>
      <c r="V42" s="231"/>
      <c r="W42" s="231"/>
      <c r="X42" s="231"/>
      <c r="Y42" s="93"/>
      <c r="Z42" s="231" t="str">
        <f>三菜!Y40</f>
        <v>養樂多低糖優酪乳(74+5)</v>
      </c>
      <c r="AA42" s="231"/>
      <c r="AB42" s="231"/>
      <c r="AC42" s="231"/>
      <c r="AD42" s="231"/>
      <c r="AE42" s="105"/>
      <c r="AF42" s="89"/>
    </row>
    <row r="43" spans="1:32" ht="21" customHeight="1" x14ac:dyDescent="0.25">
      <c r="A43" s="171" t="s">
        <v>45</v>
      </c>
      <c r="B43" s="193" t="s">
        <v>46</v>
      </c>
      <c r="C43" s="194"/>
      <c r="D43" s="194"/>
      <c r="E43" s="194"/>
      <c r="F43" s="194"/>
      <c r="G43" s="94" t="str">
        <f>SUBSTITUTE(三菜!$Z12,"大卡","")</f>
        <v>1025</v>
      </c>
      <c r="H43" s="194" t="s">
        <v>47</v>
      </c>
      <c r="I43" s="194"/>
      <c r="J43" s="194"/>
      <c r="K43" s="194"/>
      <c r="L43" s="194"/>
      <c r="M43" s="94" t="str">
        <f>SUBSTITUTE(三菜!$Z21,"大卡","")</f>
        <v>841</v>
      </c>
      <c r="N43" s="194" t="s">
        <v>47</v>
      </c>
      <c r="O43" s="194"/>
      <c r="P43" s="194"/>
      <c r="Q43" s="194"/>
      <c r="R43" s="194"/>
      <c r="S43" s="94" t="str">
        <f>SUBSTITUTE(三菜!$Z30,"大卡","")</f>
        <v>798</v>
      </c>
      <c r="T43" s="194" t="s">
        <v>47</v>
      </c>
      <c r="U43" s="194"/>
      <c r="V43" s="194"/>
      <c r="W43" s="194"/>
      <c r="X43" s="194"/>
      <c r="Y43" s="94" t="str">
        <f>SUBSTITUTE(三菜!$Z39,"大卡","")</f>
        <v>735</v>
      </c>
      <c r="Z43" s="194" t="s">
        <v>46</v>
      </c>
      <c r="AA43" s="194"/>
      <c r="AB43" s="194"/>
      <c r="AC43" s="194"/>
      <c r="AD43" s="194"/>
      <c r="AE43" s="106" t="str">
        <f>SUBSTITUTE(三菜!$Z48,"大卡","")</f>
        <v>741</v>
      </c>
      <c r="AF43" s="89"/>
    </row>
    <row r="44" spans="1:32" ht="21" customHeight="1" x14ac:dyDescent="0.25">
      <c r="A44" s="172"/>
      <c r="B44" s="185" t="s">
        <v>48</v>
      </c>
      <c r="C44" s="186"/>
      <c r="D44" s="186"/>
      <c r="E44" s="186"/>
      <c r="F44" s="186"/>
      <c r="G44" s="95">
        <f>(SUBSTITUTE(三菜!$AD12," g",""))*4/G43</f>
        <v>0.45268292682926831</v>
      </c>
      <c r="H44" s="186" t="s">
        <v>49</v>
      </c>
      <c r="I44" s="186"/>
      <c r="J44" s="186"/>
      <c r="K44" s="186"/>
      <c r="L44" s="186"/>
      <c r="M44" s="95">
        <f>(SUBSTITUTE(三菜!$AD21," g",""))*4/M43</f>
        <v>0.58929845422116534</v>
      </c>
      <c r="N44" s="186" t="s">
        <v>49</v>
      </c>
      <c r="O44" s="186"/>
      <c r="P44" s="186"/>
      <c r="Q44" s="186"/>
      <c r="R44" s="186"/>
      <c r="S44" s="95">
        <f>(SUBSTITUTE(三菜!$AD30," g",""))*4/S43</f>
        <v>0.45714285714285718</v>
      </c>
      <c r="T44" s="186" t="s">
        <v>49</v>
      </c>
      <c r="U44" s="186"/>
      <c r="V44" s="186"/>
      <c r="W44" s="186"/>
      <c r="X44" s="186"/>
      <c r="Y44" s="95">
        <f>(SUBSTITUTE(三菜!$AD39," g",""))*4/Y43</f>
        <v>0.505578231292517</v>
      </c>
      <c r="Z44" s="186" t="s">
        <v>50</v>
      </c>
      <c r="AA44" s="186"/>
      <c r="AB44" s="186"/>
      <c r="AC44" s="186"/>
      <c r="AD44" s="186"/>
      <c r="AE44" s="107">
        <f>(SUBSTITUTE(三菜!$AD48," g",""))*4/AE43</f>
        <v>0.59703103913630229</v>
      </c>
      <c r="AF44" s="89"/>
    </row>
    <row r="45" spans="1:32" ht="21" customHeight="1" x14ac:dyDescent="0.25">
      <c r="A45" s="172"/>
      <c r="B45" s="185" t="s">
        <v>51</v>
      </c>
      <c r="C45" s="186"/>
      <c r="D45" s="186"/>
      <c r="E45" s="186"/>
      <c r="F45" s="186"/>
      <c r="G45" s="95">
        <f>(SUBSTITUTE(三菜!$AB12," g",""))*4/G43</f>
        <v>0.19941463414634147</v>
      </c>
      <c r="H45" s="186" t="s">
        <v>52</v>
      </c>
      <c r="I45" s="186"/>
      <c r="J45" s="186"/>
      <c r="K45" s="186"/>
      <c r="L45" s="186"/>
      <c r="M45" s="95">
        <f>(SUBSTITUTE(三菜!$AB21," g",""))*4/M43</f>
        <v>0.16551724137931034</v>
      </c>
      <c r="N45" s="186" t="s">
        <v>52</v>
      </c>
      <c r="O45" s="186"/>
      <c r="P45" s="186"/>
      <c r="Q45" s="186"/>
      <c r="R45" s="186"/>
      <c r="S45" s="95">
        <f>(SUBSTITUTE(三菜!$AB30," g",""))*4/S43</f>
        <v>0.18897243107769424</v>
      </c>
      <c r="T45" s="186" t="s">
        <v>52</v>
      </c>
      <c r="U45" s="186"/>
      <c r="V45" s="186"/>
      <c r="W45" s="186"/>
      <c r="X45" s="186"/>
      <c r="Y45" s="95">
        <f>(SUBSTITUTE(三菜!$AB39," g",""))*4/Y43</f>
        <v>0.18829931972789116</v>
      </c>
      <c r="Z45" s="186" t="s">
        <v>53</v>
      </c>
      <c r="AA45" s="186"/>
      <c r="AB45" s="186"/>
      <c r="AC45" s="186"/>
      <c r="AD45" s="186"/>
      <c r="AE45" s="107">
        <f>(SUBSTITUTE(三菜!$AB48," g",""))*4/AE43</f>
        <v>0.10310391363022943</v>
      </c>
      <c r="AF45" s="89"/>
    </row>
    <row r="46" spans="1:32" ht="21" customHeight="1" thickBot="1" x14ac:dyDescent="0.3">
      <c r="A46" s="172"/>
      <c r="B46" s="185" t="s">
        <v>54</v>
      </c>
      <c r="C46" s="186"/>
      <c r="D46" s="186"/>
      <c r="E46" s="186"/>
      <c r="F46" s="186"/>
      <c r="G46" s="95">
        <f>(SUBSTITUTE(三菜!$AC12," g",""))*9/G43</f>
        <v>0.34156097560975607</v>
      </c>
      <c r="H46" s="186" t="s">
        <v>55</v>
      </c>
      <c r="I46" s="186"/>
      <c r="J46" s="186"/>
      <c r="K46" s="186"/>
      <c r="L46" s="186"/>
      <c r="M46" s="95">
        <f>(SUBSTITUTE(三菜!$AC21," g",""))*9/M43</f>
        <v>0.24827586206896549</v>
      </c>
      <c r="N46" s="186" t="s">
        <v>55</v>
      </c>
      <c r="O46" s="186"/>
      <c r="P46" s="186"/>
      <c r="Q46" s="186"/>
      <c r="R46" s="186"/>
      <c r="S46" s="95">
        <f>(SUBSTITUTE(三菜!$AC30," g",""))*9/S43</f>
        <v>0.36541353383458641</v>
      </c>
      <c r="T46" s="186" t="s">
        <v>55</v>
      </c>
      <c r="U46" s="186"/>
      <c r="V46" s="186"/>
      <c r="W46" s="186"/>
      <c r="X46" s="186"/>
      <c r="Y46" s="95">
        <f>(SUBSTITUTE(三菜!$AC39," g",""))*9/Y43</f>
        <v>0.3024489795918367</v>
      </c>
      <c r="Z46" s="186" t="s">
        <v>56</v>
      </c>
      <c r="AA46" s="186"/>
      <c r="AB46" s="186"/>
      <c r="AC46" s="186"/>
      <c r="AD46" s="186"/>
      <c r="AE46" s="107">
        <f>(SUBSTITUTE(三菜!$AC48," g",""))*9/AE43</f>
        <v>0.30121457489878545</v>
      </c>
      <c r="AF46" s="89"/>
    </row>
    <row r="47" spans="1:32" ht="21" customHeight="1" x14ac:dyDescent="0.25">
      <c r="A47" s="172"/>
      <c r="B47" s="179" t="str">
        <f>三菜!Z4</f>
        <v>全穀雜糧類</v>
      </c>
      <c r="C47" s="180"/>
      <c r="D47" s="180"/>
      <c r="E47" s="180"/>
      <c r="F47" s="180"/>
      <c r="G47" s="79" t="str">
        <f>三菜!AA4</f>
        <v>5.8份</v>
      </c>
      <c r="H47" s="180" t="str">
        <f>三菜!Z13</f>
        <v>全穀雜糧類</v>
      </c>
      <c r="I47" s="180"/>
      <c r="J47" s="180"/>
      <c r="K47" s="180"/>
      <c r="L47" s="180"/>
      <c r="M47" s="79" t="str">
        <f>三菜!AA13</f>
        <v>6.0份</v>
      </c>
      <c r="N47" s="180" t="str">
        <f>三菜!Z22</f>
        <v>全穀雜糧類</v>
      </c>
      <c r="O47" s="180"/>
      <c r="P47" s="180"/>
      <c r="Q47" s="180"/>
      <c r="R47" s="180"/>
      <c r="S47" s="79" t="str">
        <f>三菜!AA22</f>
        <v>4.9份</v>
      </c>
      <c r="T47" s="180" t="str">
        <f>三菜!Z31</f>
        <v>全穀雜糧類</v>
      </c>
      <c r="U47" s="180"/>
      <c r="V47" s="180"/>
      <c r="W47" s="180"/>
      <c r="X47" s="180"/>
      <c r="Y47" s="79" t="str">
        <f>三菜!AA31</f>
        <v>5.4份</v>
      </c>
      <c r="Z47" s="180" t="str">
        <f>三菜!Z40</f>
        <v>全穀雜糧類</v>
      </c>
      <c r="AA47" s="180"/>
      <c r="AB47" s="180"/>
      <c r="AC47" s="180"/>
      <c r="AD47" s="180"/>
      <c r="AE47" s="108" t="str">
        <f>三菜!AA40</f>
        <v>5.2份</v>
      </c>
      <c r="AF47" s="89"/>
    </row>
    <row r="48" spans="1:32" ht="21" x14ac:dyDescent="0.25">
      <c r="A48" s="172"/>
      <c r="B48" s="174" t="str">
        <f>三菜!Z6</f>
        <v>豆魚蛋肉類</v>
      </c>
      <c r="C48" s="164"/>
      <c r="D48" s="164"/>
      <c r="E48" s="164"/>
      <c r="F48" s="164"/>
      <c r="G48" s="77" t="s">
        <v>241</v>
      </c>
      <c r="H48" s="225" t="str">
        <f>三菜!Z15</f>
        <v>豆魚蛋肉類</v>
      </c>
      <c r="I48" s="226"/>
      <c r="J48" s="226"/>
      <c r="K48" s="226"/>
      <c r="L48" s="227"/>
      <c r="M48" s="77" t="str">
        <f>三菜!AA15</f>
        <v>2.5份</v>
      </c>
      <c r="N48" s="164" t="str">
        <f>三菜!Z24</f>
        <v>豆魚蛋肉類</v>
      </c>
      <c r="O48" s="164"/>
      <c r="P48" s="164"/>
      <c r="Q48" s="164"/>
      <c r="R48" s="164"/>
      <c r="S48" s="77" t="s">
        <v>243</v>
      </c>
      <c r="T48" s="164" t="str">
        <f>三菜!Z33</f>
        <v>豆魚蛋肉類</v>
      </c>
      <c r="U48" s="164"/>
      <c r="V48" s="164"/>
      <c r="W48" s="164"/>
      <c r="X48" s="164"/>
      <c r="Y48" s="77" t="s">
        <v>246</v>
      </c>
      <c r="Z48" s="164" t="str">
        <f>三菜!Z42</f>
        <v>豆魚蛋肉類</v>
      </c>
      <c r="AA48" s="164"/>
      <c r="AB48" s="164"/>
      <c r="AC48" s="164"/>
      <c r="AD48" s="164"/>
      <c r="AE48" s="109" t="str">
        <f>三菜!AA42</f>
        <v>2.6份</v>
      </c>
      <c r="AF48" s="89"/>
    </row>
    <row r="49" spans="1:32" ht="21" x14ac:dyDescent="0.25">
      <c r="A49" s="172"/>
      <c r="B49" s="174" t="str">
        <f>三菜!Z7</f>
        <v>蔬菜類</v>
      </c>
      <c r="C49" s="164"/>
      <c r="D49" s="164"/>
      <c r="E49" s="164"/>
      <c r="F49" s="164"/>
      <c r="G49" s="77" t="str">
        <f>三菜!AA7</f>
        <v>2.1份</v>
      </c>
      <c r="H49" s="225" t="str">
        <f>三菜!Z16</f>
        <v>蔬菜類</v>
      </c>
      <c r="I49" s="226"/>
      <c r="J49" s="226"/>
      <c r="K49" s="226"/>
      <c r="L49" s="227"/>
      <c r="M49" s="77" t="str">
        <f>三菜!AA16</f>
        <v>1.7份</v>
      </c>
      <c r="N49" s="164" t="str">
        <f>三菜!Z25</f>
        <v>蔬菜類</v>
      </c>
      <c r="O49" s="164"/>
      <c r="P49" s="164"/>
      <c r="Q49" s="164"/>
      <c r="R49" s="164"/>
      <c r="S49" s="77" t="s">
        <v>253</v>
      </c>
      <c r="T49" s="164" t="str">
        <f>三菜!Z34</f>
        <v>蔬菜類</v>
      </c>
      <c r="U49" s="164"/>
      <c r="V49" s="164"/>
      <c r="W49" s="164"/>
      <c r="X49" s="164"/>
      <c r="Y49" s="77" t="s">
        <v>245</v>
      </c>
      <c r="Z49" s="164" t="str">
        <f>三菜!Z43</f>
        <v>蔬菜類</v>
      </c>
      <c r="AA49" s="164"/>
      <c r="AB49" s="164"/>
      <c r="AC49" s="164"/>
      <c r="AD49" s="164"/>
      <c r="AE49" s="109" t="s">
        <v>248</v>
      </c>
      <c r="AF49" s="89"/>
    </row>
    <row r="50" spans="1:32" ht="21" x14ac:dyDescent="0.25">
      <c r="A50" s="172"/>
      <c r="B50" s="174" t="str">
        <f>三菜!Z8</f>
        <v>水果類</v>
      </c>
      <c r="C50" s="164"/>
      <c r="D50" s="164"/>
      <c r="E50" s="164"/>
      <c r="F50" s="164"/>
      <c r="G50" s="77" t="str">
        <f>三菜!AA8</f>
        <v>0.0份</v>
      </c>
      <c r="H50" s="225" t="str">
        <f>三菜!Z17</f>
        <v>水果類</v>
      </c>
      <c r="I50" s="226"/>
      <c r="J50" s="226"/>
      <c r="K50" s="226"/>
      <c r="L50" s="227"/>
      <c r="M50" s="77" t="s">
        <v>242</v>
      </c>
      <c r="N50" s="164" t="str">
        <f>三菜!Z26</f>
        <v>水果類</v>
      </c>
      <c r="O50" s="164"/>
      <c r="P50" s="164"/>
      <c r="Q50" s="164"/>
      <c r="R50" s="164"/>
      <c r="S50" s="77" t="str">
        <f>三菜!AA26</f>
        <v>0.0份</v>
      </c>
      <c r="T50" s="164" t="str">
        <f>三菜!Z35</f>
        <v>水果類</v>
      </c>
      <c r="U50" s="164"/>
      <c r="V50" s="164"/>
      <c r="W50" s="164"/>
      <c r="X50" s="164"/>
      <c r="Y50" s="77" t="s">
        <v>247</v>
      </c>
      <c r="Z50" s="164" t="str">
        <f>三菜!Z44</f>
        <v>水果類</v>
      </c>
      <c r="AA50" s="164"/>
      <c r="AB50" s="164"/>
      <c r="AC50" s="164"/>
      <c r="AD50" s="164"/>
      <c r="AE50" s="109" t="str">
        <f>三菜!AA44</f>
        <v>0.0份</v>
      </c>
      <c r="AF50" s="89"/>
    </row>
    <row r="51" spans="1:32" ht="21" x14ac:dyDescent="0.25">
      <c r="A51" s="172"/>
      <c r="B51" s="174" t="str">
        <f>三菜!Z9</f>
        <v>油脂與堅果種子類</v>
      </c>
      <c r="C51" s="164"/>
      <c r="D51" s="164"/>
      <c r="E51" s="164"/>
      <c r="F51" s="164"/>
      <c r="G51" s="77" t="str">
        <f>三菜!AA9</f>
        <v>2.0份</v>
      </c>
      <c r="H51" s="225" t="str">
        <f>三菜!Z18</f>
        <v>油脂與堅果種子類</v>
      </c>
      <c r="I51" s="226"/>
      <c r="J51" s="226"/>
      <c r="K51" s="226"/>
      <c r="L51" s="227"/>
      <c r="M51" s="77" t="str">
        <f>三菜!AA18</f>
        <v>2.0份</v>
      </c>
      <c r="N51" s="164" t="str">
        <f>三菜!Z27</f>
        <v>油脂與堅果種子類</v>
      </c>
      <c r="O51" s="164"/>
      <c r="P51" s="164"/>
      <c r="Q51" s="164"/>
      <c r="R51" s="164"/>
      <c r="S51" s="77" t="str">
        <f>三菜!AA27</f>
        <v>2.0份</v>
      </c>
      <c r="T51" s="164" t="str">
        <f>三菜!Z36</f>
        <v>油脂與堅果種子類</v>
      </c>
      <c r="U51" s="164"/>
      <c r="V51" s="164"/>
      <c r="W51" s="164"/>
      <c r="X51" s="164"/>
      <c r="Y51" s="77" t="str">
        <f>三菜!AA36</f>
        <v>2.4份</v>
      </c>
      <c r="Z51" s="164" t="str">
        <f>三菜!Z45</f>
        <v>油脂與堅果種子類</v>
      </c>
      <c r="AA51" s="164"/>
      <c r="AB51" s="164"/>
      <c r="AC51" s="164"/>
      <c r="AD51" s="164"/>
      <c r="AE51" s="109" t="str">
        <f>三菜!AA45</f>
        <v>2.0份</v>
      </c>
      <c r="AF51" s="89"/>
    </row>
    <row r="52" spans="1:32" ht="21.75" thickBot="1" x14ac:dyDescent="0.3">
      <c r="A52" s="172"/>
      <c r="B52" s="174" t="str">
        <f>三菜!Z5</f>
        <v>乳品類</v>
      </c>
      <c r="C52" s="164"/>
      <c r="D52" s="164"/>
      <c r="E52" s="164"/>
      <c r="F52" s="164"/>
      <c r="G52" s="77" t="str">
        <f>三菜!AA5</f>
        <v>0.0份</v>
      </c>
      <c r="H52" s="225" t="str">
        <f>三菜!Z14</f>
        <v>乳品類</v>
      </c>
      <c r="I52" s="226"/>
      <c r="J52" s="226"/>
      <c r="K52" s="226"/>
      <c r="L52" s="227"/>
      <c r="M52" s="77" t="str">
        <f>三菜!AA14</f>
        <v>0.0份</v>
      </c>
      <c r="N52" s="164" t="str">
        <f>三菜!Z23</f>
        <v>乳品類</v>
      </c>
      <c r="O52" s="164"/>
      <c r="P52" s="164"/>
      <c r="Q52" s="164"/>
      <c r="R52" s="164"/>
      <c r="S52" s="77" t="s">
        <v>244</v>
      </c>
      <c r="T52" s="164" t="str">
        <f>三菜!Z32</f>
        <v>乳品類</v>
      </c>
      <c r="U52" s="164"/>
      <c r="V52" s="164"/>
      <c r="W52" s="164"/>
      <c r="X52" s="164"/>
      <c r="Y52" s="77" t="str">
        <f>三菜!AA32</f>
        <v>0.0份</v>
      </c>
      <c r="Z52" s="164" t="str">
        <f>三菜!Z41</f>
        <v>乳品類</v>
      </c>
      <c r="AA52" s="164"/>
      <c r="AB52" s="164"/>
      <c r="AC52" s="164"/>
      <c r="AD52" s="164"/>
      <c r="AE52" s="109" t="s">
        <v>249</v>
      </c>
      <c r="AF52" s="89"/>
    </row>
    <row r="53" spans="1:32" ht="21.75" hidden="1" customHeight="1" thickBot="1" x14ac:dyDescent="0.3">
      <c r="A53" s="173"/>
      <c r="B53" s="166" t="s">
        <v>57</v>
      </c>
      <c r="C53" s="167"/>
      <c r="D53" s="167"/>
      <c r="E53" s="167"/>
      <c r="F53" s="167"/>
      <c r="G53" s="78" t="str">
        <f>三菜!Z12</f>
        <v>1025大卡</v>
      </c>
      <c r="H53" s="167" t="s">
        <v>58</v>
      </c>
      <c r="I53" s="167"/>
      <c r="J53" s="167"/>
      <c r="K53" s="167"/>
      <c r="L53" s="167"/>
      <c r="M53" s="78" t="str">
        <f>三菜!Z21</f>
        <v>841大卡</v>
      </c>
      <c r="N53" s="167" t="s">
        <v>58</v>
      </c>
      <c r="O53" s="167"/>
      <c r="P53" s="167"/>
      <c r="Q53" s="167"/>
      <c r="R53" s="167"/>
      <c r="S53" s="78" t="str">
        <f>三菜!Z30</f>
        <v>798大卡</v>
      </c>
      <c r="T53" s="167" t="s">
        <v>59</v>
      </c>
      <c r="U53" s="167"/>
      <c r="V53" s="167"/>
      <c r="W53" s="167"/>
      <c r="X53" s="167"/>
      <c r="Y53" s="78" t="str">
        <f>三菜!Z39</f>
        <v>735大卡</v>
      </c>
      <c r="Z53" s="167" t="s">
        <v>59</v>
      </c>
      <c r="AA53" s="167"/>
      <c r="AB53" s="167"/>
      <c r="AC53" s="167"/>
      <c r="AD53" s="167"/>
      <c r="AE53" s="110" t="str">
        <f>三菜!Z48</f>
        <v>741大卡</v>
      </c>
      <c r="AF53" s="89"/>
    </row>
    <row r="54" spans="1:32" ht="19.5" x14ac:dyDescent="0.25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2.25" x14ac:dyDescent="0.45">
      <c r="A55" s="160" t="s">
        <v>64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32" x14ac:dyDescent="0.25">
      <c r="A56" s="15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</sheetData>
  <mergeCells count="291"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AA6:AD6"/>
    <mergeCell ref="C7:F7"/>
    <mergeCell ref="I7:L7"/>
    <mergeCell ref="O7:R7"/>
    <mergeCell ref="U7:X7"/>
    <mergeCell ref="AA7:AD7"/>
    <mergeCell ref="O8:R8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7:X37"/>
    <mergeCell ref="A42:F42"/>
    <mergeCell ref="H42:L42"/>
    <mergeCell ref="N42:R42"/>
    <mergeCell ref="T42:X42"/>
    <mergeCell ref="Z42:AD42"/>
    <mergeCell ref="C40:F40"/>
    <mergeCell ref="I40:L40"/>
    <mergeCell ref="O40:R40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Z44:AD44"/>
    <mergeCell ref="B45:F45"/>
    <mergeCell ref="H45:L45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9" t="str">
        <f>SUBSTITUTE(三菜!B1,"食譜設計","意見調查表")</f>
        <v>1041 南投縣鹿谷鄉鳳凰國小 113學年度第1學期第2週午餐菜單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5" customHeight="1" x14ac:dyDescent="0.25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25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25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25">
      <c r="B6" s="9">
        <f>IF(三菜!B4&lt;&gt;"",三菜!B4 )</f>
        <v>9</v>
      </c>
      <c r="C6" s="247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43"/>
    </row>
    <row r="7" spans="2:14" ht="19.5" customHeight="1" x14ac:dyDescent="0.25">
      <c r="B7" s="11" t="s">
        <v>2</v>
      </c>
      <c r="C7" s="241"/>
      <c r="D7" s="10" t="str">
        <f>三菜!E4</f>
        <v>義式雞丁</v>
      </c>
      <c r="E7" s="10"/>
      <c r="F7" s="10"/>
      <c r="G7" s="10"/>
      <c r="H7" s="10"/>
      <c r="I7" s="10"/>
      <c r="J7" s="10"/>
      <c r="K7" s="10"/>
      <c r="L7" s="10"/>
      <c r="M7" s="10"/>
      <c r="N7" s="244"/>
    </row>
    <row r="8" spans="2:14" ht="20.100000000000001" customHeight="1" x14ac:dyDescent="0.25">
      <c r="B8" s="11">
        <f>IF(三菜!B6&lt;&gt;"",三菜!B6,"")</f>
        <v>2</v>
      </c>
      <c r="C8" s="241"/>
      <c r="D8" s="10" t="str">
        <f>三菜!I4</f>
        <v>蘿蔔什錦羹</v>
      </c>
      <c r="E8" s="10"/>
      <c r="F8" s="10"/>
      <c r="G8" s="10"/>
      <c r="H8" s="10"/>
      <c r="I8" s="10"/>
      <c r="J8" s="10"/>
      <c r="K8" s="10"/>
      <c r="L8" s="10"/>
      <c r="M8" s="10"/>
      <c r="N8" s="244"/>
    </row>
    <row r="9" spans="2:14" ht="20.100000000000001" customHeight="1" x14ac:dyDescent="0.25">
      <c r="B9" s="11" t="s">
        <v>3</v>
      </c>
      <c r="C9" s="241"/>
      <c r="D9" s="10" t="str">
        <f>三菜!M4</f>
        <v>炒高麗菜</v>
      </c>
      <c r="E9" s="10"/>
      <c r="F9" s="10"/>
      <c r="G9" s="10"/>
      <c r="H9" s="10"/>
      <c r="I9" s="10"/>
      <c r="J9" s="10"/>
      <c r="K9" s="10"/>
      <c r="L9" s="10"/>
      <c r="M9" s="10"/>
      <c r="N9" s="244"/>
    </row>
    <row r="10" spans="2:14" ht="20.100000000000001" customHeight="1" x14ac:dyDescent="0.25">
      <c r="B10" s="12"/>
      <c r="C10" s="241"/>
      <c r="D10" s="10" t="str">
        <f>三菜!U4</f>
        <v>翡翠羹湯</v>
      </c>
      <c r="E10" s="10"/>
      <c r="F10" s="10"/>
      <c r="G10" s="10"/>
      <c r="H10" s="10"/>
      <c r="I10" s="10"/>
      <c r="J10" s="10"/>
      <c r="K10" s="10"/>
      <c r="L10" s="10"/>
      <c r="M10" s="10"/>
      <c r="N10" s="244"/>
    </row>
    <row r="11" spans="2:14" ht="20.100000000000001" customHeight="1" thickBot="1" x14ac:dyDescent="0.3">
      <c r="B11" s="13"/>
      <c r="C11" s="242"/>
      <c r="D11" s="14" t="str">
        <f>三菜!Y4</f>
        <v>履歷豆奶(獎勵金)/海苔(74+5)</v>
      </c>
      <c r="E11" s="14"/>
      <c r="F11" s="14"/>
      <c r="G11" s="14"/>
      <c r="H11" s="14"/>
      <c r="I11" s="14"/>
      <c r="J11" s="14"/>
      <c r="K11" s="14"/>
      <c r="L11" s="14"/>
      <c r="M11" s="14"/>
      <c r="N11" s="245"/>
    </row>
    <row r="12" spans="2:14" ht="20.100000000000001" customHeight="1" x14ac:dyDescent="0.25">
      <c r="B12" s="15">
        <f>IF(三菜!B13&lt;&gt;"",三菜!B13,"")</f>
        <v>9</v>
      </c>
      <c r="C12" s="240" t="str">
        <f>RIGHT(IF(三菜!B17&lt;&gt;"",三菜!B17,""),1)</f>
        <v>二</v>
      </c>
      <c r="D12" s="16" t="str">
        <f>三菜!D13</f>
        <v>糙米飯</v>
      </c>
      <c r="E12" s="17"/>
      <c r="F12" s="17"/>
      <c r="G12" s="17"/>
      <c r="H12" s="17"/>
      <c r="I12" s="17"/>
      <c r="J12" s="17"/>
      <c r="K12" s="17"/>
      <c r="L12" s="17"/>
      <c r="M12" s="17"/>
      <c r="N12" s="246"/>
    </row>
    <row r="13" spans="2:14" ht="20.100000000000001" customHeight="1" x14ac:dyDescent="0.25">
      <c r="B13" s="11" t="s">
        <v>2</v>
      </c>
      <c r="C13" s="241"/>
      <c r="D13" s="10" t="str">
        <f>三菜!E13</f>
        <v>碎瓜肉燥</v>
      </c>
      <c r="E13" s="10"/>
      <c r="F13" s="10"/>
      <c r="G13" s="10"/>
      <c r="H13" s="10"/>
      <c r="I13" s="10"/>
      <c r="J13" s="10"/>
      <c r="K13" s="10"/>
      <c r="L13" s="10"/>
      <c r="M13" s="10"/>
      <c r="N13" s="244"/>
    </row>
    <row r="14" spans="2:14" ht="20.100000000000001" customHeight="1" x14ac:dyDescent="0.25">
      <c r="B14" s="11">
        <f>IF(三菜!B15&lt;&gt;"",三菜!B15,"")</f>
        <v>3</v>
      </c>
      <c r="C14" s="241"/>
      <c r="D14" s="10" t="str">
        <f>三菜!I13</f>
        <v>彩椒干片</v>
      </c>
      <c r="E14" s="10"/>
      <c r="F14" s="10"/>
      <c r="G14" s="10"/>
      <c r="H14" s="10"/>
      <c r="I14" s="10"/>
      <c r="J14" s="10"/>
      <c r="K14" s="10"/>
      <c r="L14" s="10"/>
      <c r="M14" s="10"/>
      <c r="N14" s="244"/>
    </row>
    <row r="15" spans="2:14" ht="20.100000000000001" customHeight="1" x14ac:dyDescent="0.25">
      <c r="B15" s="11" t="s">
        <v>3</v>
      </c>
      <c r="C15" s="241"/>
      <c r="D15" s="10" t="str">
        <f>三菜!M13</f>
        <v>炒履歷青江菜</v>
      </c>
      <c r="E15" s="10"/>
      <c r="F15" s="10"/>
      <c r="G15" s="10"/>
      <c r="H15" s="10"/>
      <c r="I15" s="10"/>
      <c r="J15" s="10"/>
      <c r="K15" s="10"/>
      <c r="L15" s="10"/>
      <c r="M15" s="10"/>
      <c r="N15" s="244"/>
    </row>
    <row r="16" spans="2:14" ht="20.100000000000001" customHeight="1" x14ac:dyDescent="0.25">
      <c r="B16" s="12"/>
      <c r="C16" s="241"/>
      <c r="D16" s="10" t="str">
        <f>三菜!U13</f>
        <v>紅豆薏仁湯</v>
      </c>
      <c r="E16" s="10"/>
      <c r="F16" s="10"/>
      <c r="G16" s="10"/>
      <c r="H16" s="10"/>
      <c r="I16" s="10"/>
      <c r="J16" s="10"/>
      <c r="K16" s="10"/>
      <c r="L16" s="10"/>
      <c r="M16" s="10"/>
      <c r="N16" s="244"/>
    </row>
    <row r="17" spans="2:14" ht="20.100000000000001" customHeight="1" thickBot="1" x14ac:dyDescent="0.3">
      <c r="B17" s="13"/>
      <c r="C17" s="242"/>
      <c r="D17" s="14" t="str">
        <f>三菜!Y13</f>
        <v>水果(74+5)</v>
      </c>
      <c r="E17" s="14"/>
      <c r="F17" s="14"/>
      <c r="G17" s="14"/>
      <c r="H17" s="14"/>
      <c r="I17" s="14"/>
      <c r="J17" s="14"/>
      <c r="K17" s="14"/>
      <c r="L17" s="14"/>
      <c r="M17" s="14"/>
      <c r="N17" s="245"/>
    </row>
    <row r="18" spans="2:14" ht="20.100000000000001" customHeight="1" x14ac:dyDescent="0.25">
      <c r="B18" s="11">
        <f>IF(三菜!B22&lt;&gt;"",三菜!B22,"")</f>
        <v>9</v>
      </c>
      <c r="C18" s="240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44"/>
    </row>
    <row r="19" spans="2:14" ht="20.100000000000001" customHeight="1" x14ac:dyDescent="0.25">
      <c r="B19" s="11" t="s">
        <v>2</v>
      </c>
      <c r="C19" s="241"/>
      <c r="D19" s="10" t="str">
        <f>三菜!E22</f>
        <v>嘉義雞肉飯</v>
      </c>
      <c r="E19" s="10"/>
      <c r="F19" s="10"/>
      <c r="G19" s="10"/>
      <c r="H19" s="10"/>
      <c r="I19" s="10"/>
      <c r="J19" s="10"/>
      <c r="K19" s="10"/>
      <c r="L19" s="10"/>
      <c r="M19" s="10"/>
      <c r="N19" s="244"/>
    </row>
    <row r="20" spans="2:14" ht="20.100000000000001" customHeight="1" x14ac:dyDescent="0.25">
      <c r="B20" s="11">
        <f>IF(三菜!B24&lt;&gt;"",三菜!B24,"")</f>
        <v>4</v>
      </c>
      <c r="C20" s="241"/>
      <c r="D20" s="10" t="str">
        <f>三菜!I22</f>
        <v>紅燒油豆腐</v>
      </c>
      <c r="E20" s="10"/>
      <c r="F20" s="10"/>
      <c r="G20" s="10"/>
      <c r="H20" s="10"/>
      <c r="I20" s="10"/>
      <c r="J20" s="10"/>
      <c r="K20" s="10"/>
      <c r="L20" s="10"/>
      <c r="M20" s="10"/>
      <c r="N20" s="244"/>
    </row>
    <row r="21" spans="2:14" ht="20.100000000000001" customHeight="1" x14ac:dyDescent="0.25">
      <c r="B21" s="11" t="s">
        <v>3</v>
      </c>
      <c r="C21" s="241"/>
      <c r="D21" s="10" t="str">
        <f>三菜!M22</f>
        <v>炒綠花椰菜</v>
      </c>
      <c r="E21" s="10"/>
      <c r="F21" s="10"/>
      <c r="G21" s="10"/>
      <c r="H21" s="10"/>
      <c r="I21" s="10"/>
      <c r="J21" s="10"/>
      <c r="K21" s="10"/>
      <c r="L21" s="10"/>
      <c r="M21" s="10"/>
      <c r="N21" s="244"/>
    </row>
    <row r="22" spans="2:14" ht="19.5" customHeight="1" x14ac:dyDescent="0.25">
      <c r="B22" s="12"/>
      <c r="C22" s="241"/>
      <c r="D22" s="10" t="str">
        <f>三菜!U22</f>
        <v>玉米排骨湯</v>
      </c>
      <c r="E22" s="10"/>
      <c r="F22" s="10"/>
      <c r="G22" s="10"/>
      <c r="H22" s="10"/>
      <c r="I22" s="10"/>
      <c r="J22" s="10"/>
      <c r="K22" s="10"/>
      <c r="L22" s="10"/>
      <c r="M22" s="10"/>
      <c r="N22" s="244"/>
    </row>
    <row r="23" spans="2:14" ht="20.100000000000001" customHeight="1" thickBot="1" x14ac:dyDescent="0.3">
      <c r="B23" s="12"/>
      <c r="C23" s="242"/>
      <c r="D23" s="14" t="str">
        <f>三菜!Y22</f>
        <v>保久乳(74+5)</v>
      </c>
      <c r="E23" s="18"/>
      <c r="F23" s="18"/>
      <c r="G23" s="18"/>
      <c r="H23" s="18"/>
      <c r="I23" s="18"/>
      <c r="J23" s="18"/>
      <c r="K23" s="18"/>
      <c r="L23" s="18"/>
      <c r="M23" s="18"/>
      <c r="N23" s="244"/>
    </row>
    <row r="24" spans="2:14" ht="20.100000000000001" customHeight="1" x14ac:dyDescent="0.25">
      <c r="B24" s="15">
        <f>IF(三菜!B31&lt;&gt;"",三菜!B31,"")</f>
        <v>9</v>
      </c>
      <c r="C24" s="240" t="str">
        <f>RIGHT(IF(三菜!B35&lt;&gt;"",三菜!B35,""),1)</f>
        <v>四</v>
      </c>
      <c r="D24" s="16" t="str">
        <f>三菜!D31</f>
        <v>紫米飯</v>
      </c>
      <c r="E24" s="17"/>
      <c r="F24" s="17"/>
      <c r="G24" s="17"/>
      <c r="H24" s="17"/>
      <c r="I24" s="17"/>
      <c r="J24" s="17"/>
      <c r="K24" s="17"/>
      <c r="L24" s="17"/>
      <c r="M24" s="17"/>
      <c r="N24" s="246"/>
    </row>
    <row r="25" spans="2:14" ht="20.100000000000001" customHeight="1" x14ac:dyDescent="0.25">
      <c r="B25" s="11" t="s">
        <v>2</v>
      </c>
      <c r="C25" s="241"/>
      <c r="D25" s="10" t="str">
        <f>三菜!E31</f>
        <v>蒜香蔬菜燒魚丁</v>
      </c>
      <c r="E25" s="10"/>
      <c r="F25" s="10"/>
      <c r="G25" s="10"/>
      <c r="H25" s="10"/>
      <c r="I25" s="10"/>
      <c r="J25" s="10"/>
      <c r="K25" s="10"/>
      <c r="L25" s="10"/>
      <c r="M25" s="10"/>
      <c r="N25" s="244"/>
    </row>
    <row r="26" spans="2:14" ht="20.100000000000001" customHeight="1" x14ac:dyDescent="0.25">
      <c r="B26" s="11">
        <f>IF(三菜!B33&lt;&gt;"",三菜!B33,"")</f>
        <v>5</v>
      </c>
      <c r="C26" s="241"/>
      <c r="D26" s="10" t="str">
        <f>三菜!I31</f>
        <v>白醬洋芋</v>
      </c>
      <c r="E26" s="10"/>
      <c r="F26" s="10"/>
      <c r="G26" s="10"/>
      <c r="H26" s="10"/>
      <c r="I26" s="10"/>
      <c r="J26" s="10"/>
      <c r="K26" s="10"/>
      <c r="L26" s="10"/>
      <c r="M26" s="10"/>
      <c r="N26" s="244"/>
    </row>
    <row r="27" spans="2:14" ht="20.100000000000001" customHeight="1" x14ac:dyDescent="0.25">
      <c r="B27" s="11" t="s">
        <v>3</v>
      </c>
      <c r="C27" s="241"/>
      <c r="D27" s="10" t="str">
        <f>三菜!M31</f>
        <v>炒履歷油菜</v>
      </c>
      <c r="E27" s="10"/>
      <c r="F27" s="10"/>
      <c r="G27" s="10"/>
      <c r="H27" s="10"/>
      <c r="I27" s="10"/>
      <c r="J27" s="10"/>
      <c r="K27" s="10"/>
      <c r="L27" s="10"/>
      <c r="M27" s="10"/>
      <c r="N27" s="244"/>
    </row>
    <row r="28" spans="2:14" ht="20.100000000000001" customHeight="1" x14ac:dyDescent="0.25">
      <c r="B28" s="12"/>
      <c r="C28" s="241"/>
      <c r="D28" s="10" t="str">
        <f>三菜!U31</f>
        <v>冬瓜雪蓮子湯</v>
      </c>
      <c r="E28" s="10"/>
      <c r="F28" s="10"/>
      <c r="G28" s="10"/>
      <c r="H28" s="10"/>
      <c r="I28" s="10"/>
      <c r="J28" s="10"/>
      <c r="K28" s="10"/>
      <c r="L28" s="10"/>
      <c r="M28" s="10"/>
      <c r="N28" s="244"/>
    </row>
    <row r="29" spans="2:14" ht="20.100000000000001" customHeight="1" thickBot="1" x14ac:dyDescent="0.3">
      <c r="B29" s="13"/>
      <c r="C29" s="242"/>
      <c r="D29" s="14" t="str">
        <f>三菜!Y31</f>
        <v>水果(74+5)</v>
      </c>
      <c r="E29" s="14"/>
      <c r="F29" s="14"/>
      <c r="G29" s="14"/>
      <c r="H29" s="14"/>
      <c r="I29" s="14"/>
      <c r="J29" s="14"/>
      <c r="K29" s="14"/>
      <c r="L29" s="14"/>
      <c r="M29" s="14"/>
      <c r="N29" s="245"/>
    </row>
    <row r="30" spans="2:14" ht="20.100000000000001" customHeight="1" x14ac:dyDescent="0.25">
      <c r="B30" s="15">
        <f>IF(三菜!B40&lt;&gt;"",三菜!B40,"")</f>
        <v>9</v>
      </c>
      <c r="C30" s="240" t="str">
        <f>RIGHT(IF(三菜!B44&lt;&gt;"",三菜!B44,""),1)</f>
        <v>五</v>
      </c>
      <c r="D30" s="16" t="str">
        <f>三菜!D40</f>
        <v>白米飯</v>
      </c>
      <c r="E30" s="17"/>
      <c r="F30" s="17"/>
      <c r="G30" s="17"/>
      <c r="H30" s="17"/>
      <c r="I30" s="17"/>
      <c r="J30" s="17"/>
      <c r="K30" s="17"/>
      <c r="L30" s="17"/>
      <c r="M30" s="17"/>
      <c r="N30" s="246"/>
    </row>
    <row r="31" spans="2:14" ht="20.100000000000001" customHeight="1" x14ac:dyDescent="0.25">
      <c r="B31" s="11" t="s">
        <v>2</v>
      </c>
      <c r="C31" s="241"/>
      <c r="D31" s="10" t="str">
        <f>三菜!E40</f>
        <v>蘑菇大排</v>
      </c>
      <c r="E31" s="10"/>
      <c r="F31" s="10"/>
      <c r="G31" s="10"/>
      <c r="H31" s="10"/>
      <c r="I31" s="10"/>
      <c r="J31" s="10"/>
      <c r="K31" s="10"/>
      <c r="L31" s="10"/>
      <c r="M31" s="10"/>
      <c r="N31" s="244"/>
    </row>
    <row r="32" spans="2:14" ht="20.100000000000001" customHeight="1" x14ac:dyDescent="0.25">
      <c r="B32" s="11">
        <f>IF(三菜!B42&lt;&gt;"",三菜!B42,"")</f>
        <v>6</v>
      </c>
      <c r="C32" s="241"/>
      <c r="D32" s="10" t="str">
        <f>三菜!I40</f>
        <v>南瓜炒蛋</v>
      </c>
      <c r="E32" s="10"/>
      <c r="F32" s="10"/>
      <c r="G32" s="10"/>
      <c r="H32" s="10"/>
      <c r="I32" s="10"/>
      <c r="J32" s="10"/>
      <c r="K32" s="10"/>
      <c r="L32" s="10"/>
      <c r="M32" s="10"/>
      <c r="N32" s="244"/>
    </row>
    <row r="33" spans="2:14" ht="20.100000000000001" customHeight="1" x14ac:dyDescent="0.25">
      <c r="B33" s="11" t="s">
        <v>3</v>
      </c>
      <c r="C33" s="241"/>
      <c r="D33" s="10" t="str">
        <f>三菜!M40</f>
        <v>炒有機空心菜</v>
      </c>
      <c r="E33" s="10"/>
      <c r="F33" s="10"/>
      <c r="G33" s="10"/>
      <c r="H33" s="10"/>
      <c r="I33" s="10"/>
      <c r="J33" s="10"/>
      <c r="K33" s="10"/>
      <c r="L33" s="10"/>
      <c r="M33" s="10"/>
      <c r="N33" s="244"/>
    </row>
    <row r="34" spans="2:14" ht="20.100000000000001" customHeight="1" x14ac:dyDescent="0.25">
      <c r="B34" s="12"/>
      <c r="C34" s="241"/>
      <c r="D34" s="10" t="str">
        <f>三菜!U40</f>
        <v>鮮筍湯</v>
      </c>
      <c r="E34" s="10"/>
      <c r="F34" s="10"/>
      <c r="G34" s="10"/>
      <c r="H34" s="10"/>
      <c r="I34" s="10"/>
      <c r="J34" s="10"/>
      <c r="K34" s="10"/>
      <c r="L34" s="10"/>
      <c r="M34" s="10"/>
      <c r="N34" s="244"/>
    </row>
    <row r="35" spans="2:14" ht="20.100000000000001" customHeight="1" thickBot="1" x14ac:dyDescent="0.3">
      <c r="B35" s="13"/>
      <c r="C35" s="242"/>
      <c r="D35" s="14" t="str">
        <f>三菜!Y40</f>
        <v>養樂多低糖優酪乳(74+5)</v>
      </c>
      <c r="E35" s="14"/>
      <c r="F35" s="14"/>
      <c r="G35" s="14"/>
      <c r="H35" s="14"/>
      <c r="I35" s="14"/>
      <c r="J35" s="14"/>
      <c r="K35" s="14"/>
      <c r="L35" s="14"/>
      <c r="M35" s="14"/>
      <c r="N35" s="245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20211024</cp:lastModifiedBy>
  <cp:lastPrinted>2022-05-17T03:18:00Z</cp:lastPrinted>
  <dcterms:created xsi:type="dcterms:W3CDTF">2003-03-13T12:56:25Z</dcterms:created>
  <dcterms:modified xsi:type="dcterms:W3CDTF">2024-08-28T02:22:10Z</dcterms:modified>
</cp:coreProperties>
</file>